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320" activeTab="0"/>
  </bookViews>
  <sheets>
    <sheet name="todos universal" sheetId="1" r:id="rId1"/>
  </sheets>
  <definedNames/>
  <calcPr fullCalcOnLoad="1"/>
</workbook>
</file>

<file path=xl/sharedStrings.xml><?xml version="1.0" encoding="utf-8"?>
<sst xmlns="http://schemas.openxmlformats.org/spreadsheetml/2006/main" count="269" uniqueCount="92">
  <si>
    <t>Cursos</t>
  </si>
  <si>
    <t>Campus São Paulo</t>
  </si>
  <si>
    <t>Ciências Biológicas - mod médica</t>
  </si>
  <si>
    <t>Enfermagem</t>
  </si>
  <si>
    <t>Fonoaudiologia</t>
  </si>
  <si>
    <t>Medicina</t>
  </si>
  <si>
    <t>Campus Baixada Santista</t>
  </si>
  <si>
    <t>Sub-total</t>
  </si>
  <si>
    <t>Campus Diadema</t>
  </si>
  <si>
    <t>Ciências Biológicas</t>
  </si>
  <si>
    <t>Campus Guarulhos</t>
  </si>
  <si>
    <t>Campus São José dos Campos</t>
  </si>
  <si>
    <t>Total</t>
  </si>
  <si>
    <t xml:space="preserve">Tecnologia em Radiologia </t>
  </si>
  <si>
    <t>Campus Osasco</t>
  </si>
  <si>
    <t>Ciências Ambientais</t>
  </si>
  <si>
    <t>Cand</t>
  </si>
  <si>
    <t>Universal</t>
  </si>
  <si>
    <t>Ações Afirmativas</t>
  </si>
  <si>
    <t>Vagas</t>
  </si>
  <si>
    <t>rel.C/V</t>
  </si>
  <si>
    <t>Sistema</t>
  </si>
  <si>
    <t>Misto</t>
  </si>
  <si>
    <t>SiSU</t>
  </si>
  <si>
    <t>Educação Física</t>
  </si>
  <si>
    <t>Fisioterapia</t>
  </si>
  <si>
    <t>Nutrição</t>
  </si>
  <si>
    <t>Período</t>
  </si>
  <si>
    <t>Integral</t>
  </si>
  <si>
    <t>Vesp.</t>
  </si>
  <si>
    <t>Psicologia</t>
  </si>
  <si>
    <t>Serviço Social</t>
  </si>
  <si>
    <t>Terapia Ocupacional</t>
  </si>
  <si>
    <t>Noturno</t>
  </si>
  <si>
    <t xml:space="preserve">Engenharia Química </t>
  </si>
  <si>
    <t>Farmácia / Bioquímica</t>
  </si>
  <si>
    <t xml:space="preserve">Licenciatura Plena em Ciências </t>
  </si>
  <si>
    <t>Química</t>
  </si>
  <si>
    <t xml:space="preserve">Química Industrial </t>
  </si>
  <si>
    <t>Matutino</t>
  </si>
  <si>
    <t xml:space="preserve">Tecnologia em Informática em Saúde </t>
  </si>
  <si>
    <t xml:space="preserve">Tecnologia Oftálmica </t>
  </si>
  <si>
    <t>Ciências Sociais</t>
  </si>
  <si>
    <t>Filosofia</t>
  </si>
  <si>
    <t>História</t>
  </si>
  <si>
    <t>Bacharelado em Ciência e Tecnologia</t>
  </si>
  <si>
    <t>História da Arte</t>
  </si>
  <si>
    <t>Letras: Português</t>
  </si>
  <si>
    <t>Letras: Português / Espanhol</t>
  </si>
  <si>
    <t>Letras: Português / Francês</t>
  </si>
  <si>
    <t>Letras: Português / Inglês</t>
  </si>
  <si>
    <t>Pedagogia</t>
  </si>
  <si>
    <t xml:space="preserve">Administração de Empresas  </t>
  </si>
  <si>
    <t>Administração de Empresas</t>
  </si>
  <si>
    <t>Ciências Contábeis</t>
  </si>
  <si>
    <t xml:space="preserve">Ciências Contábeis   </t>
  </si>
  <si>
    <t>Ciências Econômicas</t>
  </si>
  <si>
    <t xml:space="preserve">Ciências Econômicas   </t>
  </si>
  <si>
    <t>Relações Internacionais</t>
  </si>
  <si>
    <t>Ciência da Computação</t>
  </si>
  <si>
    <t>Matemática Computacional</t>
  </si>
  <si>
    <r>
      <t>2011</t>
    </r>
    <r>
      <rPr>
        <sz val="12"/>
        <color indexed="8"/>
        <rFont val="Arial"/>
        <family val="2"/>
      </rPr>
      <t xml:space="preserve"> (universal)</t>
    </r>
  </si>
  <si>
    <r>
      <t>2010</t>
    </r>
    <r>
      <rPr>
        <sz val="12"/>
        <color indexed="8"/>
        <rFont val="Arial"/>
        <family val="2"/>
      </rPr>
      <t xml:space="preserve"> (universal)</t>
    </r>
  </si>
  <si>
    <t>Sub-total SISU</t>
  </si>
  <si>
    <t>Sub-total Misto</t>
  </si>
  <si>
    <t>Sub-total SiSU + Misto</t>
  </si>
  <si>
    <t>Sub-total geral SISU</t>
  </si>
  <si>
    <t>Sub-total geral Misto</t>
  </si>
  <si>
    <t>Ações Afirmativas (COTAS)</t>
  </si>
  <si>
    <t>Cand.</t>
  </si>
  <si>
    <t>TOTAL</t>
  </si>
  <si>
    <t>Cand. Total</t>
  </si>
  <si>
    <t>Ciências Atuariais</t>
  </si>
  <si>
    <t>Renda ≤1,5 SM</t>
  </si>
  <si>
    <t>Renda &gt;1,5 SM</t>
  </si>
  <si>
    <r>
      <rPr>
        <b/>
        <sz val="9"/>
        <color indexed="8"/>
        <rFont val="Arial"/>
        <family val="2"/>
      </rPr>
      <t>L1</t>
    </r>
    <r>
      <rPr>
        <sz val="9"/>
        <color indexed="8"/>
        <rFont val="Arial"/>
        <family val="2"/>
      </rPr>
      <t xml:space="preserve"> - candidatos com renda familiar bruta per capita igual ou inferior a 1,5 salário mínimo que tenham cursado integralmente o ensino médio em escolas públicas (Lei nº 12.711/2012). </t>
    </r>
  </si>
  <si>
    <r>
      <rPr>
        <b/>
        <sz val="9"/>
        <color indexed="8"/>
        <rFont val="Arial"/>
        <family val="2"/>
      </rPr>
      <t>L2</t>
    </r>
    <r>
      <rPr>
        <sz val="9"/>
        <color indexed="8"/>
        <rFont val="Arial"/>
        <family val="2"/>
      </rPr>
      <t xml:space="preserve"> - candidatos autodeclarados pretos, pardos ou indígenas, com renda familiar bruta per capita igual ou inferior a 1,5 salário mínimo e que tenham cursado integralmente o ensino médio em escolas públicas (Lei nº 12.711/2012). </t>
    </r>
  </si>
  <si>
    <r>
      <rPr>
        <b/>
        <sz val="9"/>
        <color indexed="8"/>
        <rFont val="Arial"/>
        <family val="2"/>
      </rPr>
      <t>L3</t>
    </r>
    <r>
      <rPr>
        <sz val="9"/>
        <color indexed="8"/>
        <rFont val="Arial"/>
        <family val="2"/>
      </rPr>
      <t xml:space="preserve"> - candidatos que, independentemente da renda (art. 14, II, Portaria Normativa nº 18/2012), tenham cursado integralmente o ensino médio em escolas públicas (Lei nº 12.711/2012).  </t>
    </r>
  </si>
  <si>
    <t xml:space="preserve">L4 - para candidatos autodeclarados pretos, pardos ou indígenas que, independentemente da renda (art. 14, II, Portaria Normativa nº 18/2012), tenham cursado integralmente o ensino médio em escolas públicas (Lei nº 12.711/2012). </t>
  </si>
  <si>
    <t>AC</t>
  </si>
  <si>
    <r>
      <rPr>
        <b/>
        <sz val="9"/>
        <color indexed="8"/>
        <rFont val="Arial"/>
        <family val="2"/>
      </rPr>
      <t>AC</t>
    </r>
    <r>
      <rPr>
        <sz val="9"/>
        <color indexed="8"/>
        <rFont val="Arial"/>
        <family val="2"/>
      </rPr>
      <t xml:space="preserve"> - Ampla concorrência</t>
    </r>
  </si>
  <si>
    <t>LEGENDAS:</t>
  </si>
  <si>
    <t>Cand.       L2</t>
  </si>
  <si>
    <t>Cand.      L1</t>
  </si>
  <si>
    <t>Cand.       L3</t>
  </si>
  <si>
    <t>Cand.       L4</t>
  </si>
  <si>
    <t>Relação          C/V</t>
  </si>
  <si>
    <t>Sub-total (apenas SISU)</t>
  </si>
  <si>
    <t>Sub-total (apenasSISU)</t>
  </si>
  <si>
    <r>
      <t>Interdisciplinar em Ciência do Mar</t>
    </r>
    <r>
      <rPr>
        <b/>
        <sz val="9"/>
        <color indexed="10"/>
        <rFont val="Arial"/>
        <family val="2"/>
      </rPr>
      <t xml:space="preserve"> </t>
    </r>
  </si>
  <si>
    <t xml:space="preserve">Interdisciplinar em Ciência do Mar </t>
  </si>
  <si>
    <r>
      <t xml:space="preserve">                            Vestibular UNIFESP 2014 - </t>
    </r>
    <r>
      <rPr>
        <b/>
        <sz val="11"/>
        <color indexed="8"/>
        <rFont val="Arial"/>
        <family val="2"/>
      </rPr>
      <t xml:space="preserve">SiSU (1ª fase) e Misto - </t>
    </r>
    <r>
      <rPr>
        <sz val="11"/>
        <color indexed="8"/>
        <rFont val="Arial"/>
        <family val="2"/>
      </rPr>
      <t>para os cursos do SiSU os candidatos e as vagas universais e ações afirmativas estão somados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</si>
</sst>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D9CD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CFDA"/>
        <bgColor indexed="64"/>
      </patternFill>
    </fill>
    <fill>
      <patternFill patternType="solid">
        <fgColor rgb="FFB5B8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FE3DA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4" tint="-0.2499700039625167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0"/>
      </left>
      <right style="hair">
        <color theme="0"/>
      </right>
      <top/>
      <bottom style="hair">
        <color theme="0"/>
      </bottom>
    </border>
    <border>
      <left/>
      <right style="hair">
        <color theme="0"/>
      </right>
      <top style="hair">
        <color theme="0"/>
      </top>
      <bottom style="hair">
        <color theme="0"/>
      </bottom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</border>
    <border>
      <left style="hair">
        <color theme="0"/>
      </left>
      <right/>
      <top style="hair">
        <color theme="0"/>
      </top>
      <bottom style="hair">
        <color theme="0"/>
      </bottom>
    </border>
    <border>
      <left style="hair">
        <color theme="0"/>
      </left>
      <right style="hair">
        <color theme="0"/>
      </right>
      <top style="hair">
        <color theme="0"/>
      </top>
      <bottom/>
    </border>
    <border>
      <left style="hair">
        <color theme="0"/>
      </left>
      <right/>
      <top style="hair">
        <color theme="0"/>
      </top>
      <bottom/>
    </border>
    <border>
      <left/>
      <right/>
      <top style="hair">
        <color theme="0"/>
      </top>
      <bottom style="thin">
        <color theme="0"/>
      </bottom>
    </border>
    <border>
      <left/>
      <right style="hair">
        <color theme="0"/>
      </right>
      <top style="hair">
        <color theme="0"/>
      </top>
      <bottom style="thin">
        <color theme="0"/>
      </bottom>
    </border>
    <border>
      <left/>
      <right/>
      <top style="hair">
        <color theme="0"/>
      </top>
      <bottom/>
    </border>
    <border>
      <left/>
      <right style="hair">
        <color theme="0"/>
      </right>
      <top style="hair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hair">
        <color theme="0"/>
      </top>
      <bottom style="hair">
        <color theme="0"/>
      </bottom>
    </border>
    <border>
      <left/>
      <right/>
      <top/>
      <bottom style="hair">
        <color theme="0"/>
      </bottom>
    </border>
    <border>
      <left style="hair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hair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/>
      <top>
        <color indexed="63"/>
      </top>
      <bottom style="thin">
        <color theme="0"/>
      </bottom>
    </border>
    <border>
      <left/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>
        <color theme="0"/>
      </right>
      <top/>
      <bottom style="hair">
        <color theme="0"/>
      </bottom>
    </border>
    <border>
      <left style="thin"/>
      <right style="hair">
        <color theme="0"/>
      </right>
      <top style="hair">
        <color theme="0"/>
      </top>
      <bottom style="hair">
        <color theme="0"/>
      </bottom>
    </border>
    <border>
      <left style="thin"/>
      <right style="hair">
        <color theme="0"/>
      </right>
      <top style="hair">
        <color theme="0"/>
      </top>
      <bottom/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/>
      <right style="medium"/>
      <top/>
      <bottom style="hair">
        <color theme="0"/>
      </bottom>
    </border>
    <border>
      <left/>
      <right style="medium"/>
      <top style="hair">
        <color theme="0"/>
      </top>
      <bottom/>
    </border>
    <border>
      <left style="hair">
        <color theme="0"/>
      </left>
      <right/>
      <top style="hair">
        <color theme="0"/>
      </top>
      <bottom style="thin">
        <color theme="0"/>
      </bottom>
    </border>
    <border>
      <left>
        <color indexed="63"/>
      </left>
      <right style="medium"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medium"/>
      <top style="thin">
        <color theme="0"/>
      </top>
      <bottom style="thin"/>
    </border>
    <border>
      <left>
        <color indexed="63"/>
      </left>
      <right style="medium"/>
      <top style="thin">
        <color theme="0"/>
      </top>
      <bottom style="thin">
        <color theme="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3">
    <xf numFmtId="0" fontId="0" fillId="0" borderId="0" xfId="0" applyFont="1" applyAlignment="1">
      <alignment/>
    </xf>
    <xf numFmtId="0" fontId="46" fillId="0" borderId="0" xfId="0" applyNumberFormat="1" applyFont="1" applyAlignment="1" applyProtection="1">
      <alignment/>
      <protection locked="0"/>
    </xf>
    <xf numFmtId="2" fontId="46" fillId="33" borderId="0" xfId="0" applyNumberFormat="1" applyFont="1" applyFill="1" applyAlignment="1" applyProtection="1">
      <alignment/>
      <protection locked="0"/>
    </xf>
    <xf numFmtId="0" fontId="46" fillId="33" borderId="0" xfId="0" applyFont="1" applyFill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47" fillId="0" borderId="0" xfId="0" applyFont="1" applyFill="1" applyAlignment="1" applyProtection="1">
      <alignment/>
      <protection locked="0"/>
    </xf>
    <xf numFmtId="0" fontId="47" fillId="33" borderId="0" xfId="0" applyFont="1" applyFill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46" fillId="0" borderId="0" xfId="0" applyFont="1" applyBorder="1" applyAlignment="1" applyProtection="1">
      <alignment/>
      <protection locked="0"/>
    </xf>
    <xf numFmtId="2" fontId="46" fillId="0" borderId="0" xfId="0" applyNumberFormat="1" applyFont="1" applyBorder="1" applyAlignment="1" applyProtection="1">
      <alignment/>
      <protection locked="0"/>
    </xf>
    <xf numFmtId="0" fontId="46" fillId="0" borderId="0" xfId="0" applyNumberFormat="1" applyFont="1" applyBorder="1" applyAlignment="1" applyProtection="1">
      <alignment/>
      <protection locked="0"/>
    </xf>
    <xf numFmtId="2" fontId="46" fillId="0" borderId="0" xfId="0" applyNumberFormat="1" applyFont="1" applyAlignment="1" applyProtection="1">
      <alignment/>
      <protection locked="0"/>
    </xf>
    <xf numFmtId="0" fontId="47" fillId="33" borderId="0" xfId="0" applyFont="1" applyFill="1" applyAlignment="1" applyProtection="1">
      <alignment horizontal="center" vertical="top" wrapText="1"/>
      <protection/>
    </xf>
    <xf numFmtId="0" fontId="46" fillId="0" borderId="0" xfId="0" applyNumberFormat="1" applyFont="1" applyAlignment="1" applyProtection="1">
      <alignment/>
      <protection/>
    </xf>
    <xf numFmtId="0" fontId="46" fillId="33" borderId="0" xfId="0" applyNumberFormat="1" applyFont="1" applyFill="1" applyAlignment="1" applyProtection="1">
      <alignment/>
      <protection/>
    </xf>
    <xf numFmtId="2" fontId="46" fillId="33" borderId="0" xfId="0" applyNumberFormat="1" applyFont="1" applyFill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49" fillId="33" borderId="0" xfId="0" applyFont="1" applyFill="1" applyBorder="1" applyAlignment="1" applyProtection="1">
      <alignment vertical="center" wrapText="1"/>
      <protection/>
    </xf>
    <xf numFmtId="0" fontId="46" fillId="0" borderId="10" xfId="0" applyFont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50" fillId="33" borderId="11" xfId="0" applyFont="1" applyFill="1" applyBorder="1" applyAlignment="1" applyProtection="1">
      <alignment horizontal="center" wrapText="1"/>
      <protection/>
    </xf>
    <xf numFmtId="0" fontId="46" fillId="0" borderId="12" xfId="0" applyFont="1" applyBorder="1" applyAlignment="1" applyProtection="1">
      <alignment/>
      <protection/>
    </xf>
    <xf numFmtId="0" fontId="46" fillId="0" borderId="13" xfId="0" applyFont="1" applyBorder="1" applyAlignment="1" applyProtection="1">
      <alignment/>
      <protection/>
    </xf>
    <xf numFmtId="0" fontId="48" fillId="33" borderId="11" xfId="0" applyFont="1" applyFill="1" applyBorder="1" applyAlignment="1" applyProtection="1">
      <alignment horizontal="center" wrapText="1"/>
      <protection/>
    </xf>
    <xf numFmtId="0" fontId="50" fillId="34" borderId="12" xfId="0" applyFont="1" applyFill="1" applyBorder="1" applyAlignment="1" applyProtection="1">
      <alignment horizontal="left" wrapText="1"/>
      <protection/>
    </xf>
    <xf numFmtId="0" fontId="50" fillId="35" borderId="12" xfId="0" applyFont="1" applyFill="1" applyBorder="1" applyAlignment="1" applyProtection="1">
      <alignment horizontal="left" wrapText="1"/>
      <protection/>
    </xf>
    <xf numFmtId="0" fontId="46" fillId="0" borderId="14" xfId="0" applyFont="1" applyBorder="1" applyAlignment="1" applyProtection="1">
      <alignment/>
      <protection/>
    </xf>
    <xf numFmtId="0" fontId="46" fillId="0" borderId="15" xfId="0" applyFont="1" applyBorder="1" applyAlignment="1" applyProtection="1">
      <alignment/>
      <protection/>
    </xf>
    <xf numFmtId="0" fontId="48" fillId="36" borderId="16" xfId="0" applyFont="1" applyFill="1" applyBorder="1" applyAlignment="1" applyProtection="1">
      <alignment horizontal="center" wrapText="1"/>
      <protection/>
    </xf>
    <xf numFmtId="0" fontId="48" fillId="36" borderId="17" xfId="0" applyFont="1" applyFill="1" applyBorder="1" applyAlignment="1" applyProtection="1">
      <alignment horizontal="center" wrapText="1"/>
      <protection/>
    </xf>
    <xf numFmtId="0" fontId="48" fillId="37" borderId="15" xfId="0" applyFont="1" applyFill="1" applyBorder="1" applyAlignment="1" applyProtection="1">
      <alignment horizontal="center" wrapText="1"/>
      <protection/>
    </xf>
    <xf numFmtId="0" fontId="48" fillId="37" borderId="18" xfId="0" applyFont="1" applyFill="1" applyBorder="1" applyAlignment="1" applyProtection="1">
      <alignment horizontal="center" wrapText="1"/>
      <protection/>
    </xf>
    <xf numFmtId="0" fontId="48" fillId="37" borderId="19" xfId="0" applyFont="1" applyFill="1" applyBorder="1" applyAlignment="1" applyProtection="1">
      <alignment horizontal="center" wrapText="1"/>
      <protection/>
    </xf>
    <xf numFmtId="0" fontId="48" fillId="33" borderId="19" xfId="0" applyFont="1" applyFill="1" applyBorder="1" applyAlignment="1" applyProtection="1">
      <alignment horizontal="center" wrapText="1"/>
      <protection/>
    </xf>
    <xf numFmtId="0" fontId="50" fillId="34" borderId="14" xfId="0" applyFont="1" applyFill="1" applyBorder="1" applyAlignment="1" applyProtection="1">
      <alignment horizontal="left" wrapText="1"/>
      <protection/>
    </xf>
    <xf numFmtId="0" fontId="50" fillId="35" borderId="14" xfId="0" applyFont="1" applyFill="1" applyBorder="1" applyAlignment="1" applyProtection="1">
      <alignment horizontal="left" wrapText="1"/>
      <protection/>
    </xf>
    <xf numFmtId="0" fontId="51" fillId="38" borderId="20" xfId="0" applyFont="1" applyFill="1" applyBorder="1" applyAlignment="1" applyProtection="1">
      <alignment horizontal="center" vertical="center" wrapText="1"/>
      <protection/>
    </xf>
    <xf numFmtId="0" fontId="47" fillId="39" borderId="20" xfId="0" applyFont="1" applyFill="1" applyBorder="1" applyAlignment="1" applyProtection="1">
      <alignment horizontal="center" vertical="center"/>
      <protection/>
    </xf>
    <xf numFmtId="2" fontId="51" fillId="13" borderId="20" xfId="0" applyNumberFormat="1" applyFont="1" applyFill="1" applyBorder="1" applyAlignment="1" applyProtection="1">
      <alignment horizontal="center" vertical="center" wrapText="1"/>
      <protection/>
    </xf>
    <xf numFmtId="0" fontId="51" fillId="13" borderId="20" xfId="0" applyNumberFormat="1" applyFont="1" applyFill="1" applyBorder="1" applyAlignment="1" applyProtection="1">
      <alignment horizontal="center" vertical="center" wrapText="1"/>
      <protection/>
    </xf>
    <xf numFmtId="0" fontId="3" fillId="6" borderId="20" xfId="0" applyNumberFormat="1" applyFont="1" applyFill="1" applyBorder="1" applyAlignment="1" applyProtection="1">
      <alignment horizontal="center" vertical="center" wrapText="1"/>
      <protection/>
    </xf>
    <xf numFmtId="0" fontId="51" fillId="6" borderId="20" xfId="0" applyNumberFormat="1" applyFont="1" applyFill="1" applyBorder="1" applyAlignment="1" applyProtection="1">
      <alignment horizontal="center" vertical="center" wrapText="1"/>
      <protection/>
    </xf>
    <xf numFmtId="0" fontId="3" fillId="37" borderId="20" xfId="0" applyNumberFormat="1" applyFont="1" applyFill="1" applyBorder="1" applyAlignment="1" applyProtection="1">
      <alignment horizontal="center" vertical="center" wrapText="1"/>
      <protection/>
    </xf>
    <xf numFmtId="0" fontId="51" fillId="37" borderId="20" xfId="0" applyNumberFormat="1" applyFont="1" applyFill="1" applyBorder="1" applyAlignment="1" applyProtection="1">
      <alignment horizontal="center" vertical="center" wrapText="1"/>
      <protection/>
    </xf>
    <xf numFmtId="2" fontId="51" fillId="37" borderId="20" xfId="0" applyNumberFormat="1" applyFont="1" applyFill="1" applyBorder="1" applyAlignment="1" applyProtection="1">
      <alignment horizontal="center" vertical="center" wrapText="1"/>
      <protection/>
    </xf>
    <xf numFmtId="0" fontId="3" fillId="9" borderId="20" xfId="0" applyNumberFormat="1" applyFont="1" applyFill="1" applyBorder="1" applyAlignment="1" applyProtection="1">
      <alignment horizontal="center" vertical="center" wrapText="1"/>
      <protection/>
    </xf>
    <xf numFmtId="0" fontId="51" fillId="9" borderId="20" xfId="0" applyNumberFormat="1" applyFont="1" applyFill="1" applyBorder="1" applyAlignment="1" applyProtection="1">
      <alignment horizontal="center" vertical="center" wrapText="1"/>
      <protection/>
    </xf>
    <xf numFmtId="0" fontId="3" fillId="14" borderId="20" xfId="0" applyNumberFormat="1" applyFont="1" applyFill="1" applyBorder="1" applyAlignment="1" applyProtection="1">
      <alignment horizontal="center" vertical="center" wrapText="1"/>
      <protection/>
    </xf>
    <xf numFmtId="0" fontId="51" fillId="14" borderId="20" xfId="0" applyNumberFormat="1" applyFont="1" applyFill="1" applyBorder="1" applyAlignment="1" applyProtection="1">
      <alignment horizontal="center" vertical="center" wrapText="1"/>
      <protection/>
    </xf>
    <xf numFmtId="0" fontId="51" fillId="15" borderId="20" xfId="0" applyNumberFormat="1" applyFont="1" applyFill="1" applyBorder="1" applyAlignment="1" applyProtection="1">
      <alignment horizontal="center" vertical="center" wrapText="1"/>
      <protection/>
    </xf>
    <xf numFmtId="2" fontId="51" fillId="13" borderId="21" xfId="0" applyNumberFormat="1" applyFont="1" applyFill="1" applyBorder="1" applyAlignment="1" applyProtection="1">
      <alignment horizontal="center" vertical="center" wrapText="1"/>
      <protection/>
    </xf>
    <xf numFmtId="0" fontId="51" fillId="34" borderId="20" xfId="0" applyFont="1" applyFill="1" applyBorder="1" applyAlignment="1" applyProtection="1">
      <alignment horizontal="center" vertical="center" wrapText="1"/>
      <protection/>
    </xf>
    <xf numFmtId="2" fontId="51" fillId="34" borderId="20" xfId="0" applyNumberFormat="1" applyFont="1" applyFill="1" applyBorder="1" applyAlignment="1" applyProtection="1">
      <alignment horizontal="center" vertical="center" wrapText="1"/>
      <protection/>
    </xf>
    <xf numFmtId="0" fontId="51" fillId="35" borderId="20" xfId="0" applyFont="1" applyFill="1" applyBorder="1" applyAlignment="1" applyProtection="1">
      <alignment horizontal="center" vertical="center" wrapText="1"/>
      <protection/>
    </xf>
    <xf numFmtId="0" fontId="49" fillId="40" borderId="20" xfId="0" applyFont="1" applyFill="1" applyBorder="1" applyAlignment="1" applyProtection="1">
      <alignment wrapText="1"/>
      <protection/>
    </xf>
    <xf numFmtId="1" fontId="49" fillId="13" borderId="20" xfId="0" applyNumberFormat="1" applyFont="1" applyFill="1" applyBorder="1" applyAlignment="1" applyProtection="1">
      <alignment wrapText="1"/>
      <protection/>
    </xf>
    <xf numFmtId="2" fontId="49" fillId="13" borderId="20" xfId="0" applyNumberFormat="1" applyFont="1" applyFill="1" applyBorder="1" applyAlignment="1" applyProtection="1">
      <alignment wrapText="1"/>
      <protection/>
    </xf>
    <xf numFmtId="0" fontId="49" fillId="6" borderId="20" xfId="0" applyNumberFormat="1" applyFont="1" applyFill="1" applyBorder="1" applyAlignment="1" applyProtection="1">
      <alignment wrapText="1"/>
      <protection/>
    </xf>
    <xf numFmtId="2" fontId="49" fillId="6" borderId="20" xfId="0" applyNumberFormat="1" applyFont="1" applyFill="1" applyBorder="1" applyAlignment="1" applyProtection="1">
      <alignment wrapText="1"/>
      <protection/>
    </xf>
    <xf numFmtId="0" fontId="49" fillId="37" borderId="20" xfId="0" applyNumberFormat="1" applyFont="1" applyFill="1" applyBorder="1" applyAlignment="1" applyProtection="1">
      <alignment wrapText="1"/>
      <protection/>
    </xf>
    <xf numFmtId="2" fontId="49" fillId="37" borderId="20" xfId="0" applyNumberFormat="1" applyFont="1" applyFill="1" applyBorder="1" applyAlignment="1" applyProtection="1">
      <alignment wrapText="1"/>
      <protection/>
    </xf>
    <xf numFmtId="0" fontId="49" fillId="9" borderId="20" xfId="0" applyNumberFormat="1" applyFont="1" applyFill="1" applyBorder="1" applyAlignment="1" applyProtection="1">
      <alignment wrapText="1"/>
      <protection/>
    </xf>
    <xf numFmtId="2" fontId="49" fillId="9" borderId="20" xfId="0" applyNumberFormat="1" applyFont="1" applyFill="1" applyBorder="1" applyAlignment="1" applyProtection="1">
      <alignment wrapText="1"/>
      <protection/>
    </xf>
    <xf numFmtId="0" fontId="49" fillId="14" borderId="20" xfId="0" applyNumberFormat="1" applyFont="1" applyFill="1" applyBorder="1" applyAlignment="1" applyProtection="1">
      <alignment wrapText="1"/>
      <protection/>
    </xf>
    <xf numFmtId="2" fontId="49" fillId="14" borderId="20" xfId="0" applyNumberFormat="1" applyFont="1" applyFill="1" applyBorder="1" applyAlignment="1" applyProtection="1">
      <alignment wrapText="1"/>
      <protection/>
    </xf>
    <xf numFmtId="1" fontId="49" fillId="15" borderId="20" xfId="0" applyNumberFormat="1" applyFont="1" applyFill="1" applyBorder="1" applyAlignment="1" applyProtection="1">
      <alignment wrapText="1"/>
      <protection/>
    </xf>
    <xf numFmtId="1" fontId="49" fillId="13" borderId="21" xfId="0" applyNumberFormat="1" applyFont="1" applyFill="1" applyBorder="1" applyAlignment="1" applyProtection="1">
      <alignment wrapText="1"/>
      <protection/>
    </xf>
    <xf numFmtId="2" fontId="49" fillId="33" borderId="20" xfId="0" applyNumberFormat="1" applyFont="1" applyFill="1" applyBorder="1" applyAlignment="1" applyProtection="1">
      <alignment wrapText="1"/>
      <protection/>
    </xf>
    <xf numFmtId="3" fontId="49" fillId="34" borderId="20" xfId="0" applyNumberFormat="1" applyFont="1" applyFill="1" applyBorder="1" applyAlignment="1" applyProtection="1">
      <alignment wrapText="1"/>
      <protection/>
    </xf>
    <xf numFmtId="0" fontId="49" fillId="34" borderId="20" xfId="0" applyFont="1" applyFill="1" applyBorder="1" applyAlignment="1" applyProtection="1">
      <alignment wrapText="1"/>
      <protection/>
    </xf>
    <xf numFmtId="2" fontId="49" fillId="34" borderId="20" xfId="0" applyNumberFormat="1" applyFont="1" applyFill="1" applyBorder="1" applyAlignment="1" applyProtection="1">
      <alignment wrapText="1"/>
      <protection/>
    </xf>
    <xf numFmtId="1" fontId="49" fillId="41" borderId="20" xfId="0" applyNumberFormat="1" applyFont="1" applyFill="1" applyBorder="1" applyAlignment="1" applyProtection="1">
      <alignment wrapText="1"/>
      <protection/>
    </xf>
    <xf numFmtId="0" fontId="2" fillId="7" borderId="20" xfId="0" applyFont="1" applyFill="1" applyBorder="1" applyAlignment="1" applyProtection="1">
      <alignment horizontal="left" wrapText="1"/>
      <protection/>
    </xf>
    <xf numFmtId="0" fontId="49" fillId="7" borderId="20" xfId="0" applyFont="1" applyFill="1" applyBorder="1" applyAlignment="1" applyProtection="1">
      <alignment horizontal="left" wrapText="1"/>
      <protection/>
    </xf>
    <xf numFmtId="1" fontId="49" fillId="0" borderId="20" xfId="0" applyNumberFormat="1" applyFont="1" applyFill="1" applyBorder="1" applyAlignment="1" applyProtection="1">
      <alignment wrapText="1"/>
      <protection/>
    </xf>
    <xf numFmtId="0" fontId="47" fillId="39" borderId="20" xfId="0" applyFont="1" applyFill="1" applyBorder="1" applyAlignment="1" applyProtection="1">
      <alignment/>
      <protection/>
    </xf>
    <xf numFmtId="0" fontId="51" fillId="39" borderId="20" xfId="0" applyFont="1" applyFill="1" applyBorder="1" applyAlignment="1" applyProtection="1">
      <alignment horizontal="left" wrapText="1"/>
      <protection/>
    </xf>
    <xf numFmtId="1" fontId="51" fillId="39" borderId="20" xfId="0" applyNumberFormat="1" applyFont="1" applyFill="1" applyBorder="1" applyAlignment="1" applyProtection="1">
      <alignment wrapText="1"/>
      <protection/>
    </xf>
    <xf numFmtId="2" fontId="51" fillId="39" borderId="20" xfId="0" applyNumberFormat="1" applyFont="1" applyFill="1" applyBorder="1" applyAlignment="1" applyProtection="1">
      <alignment wrapText="1"/>
      <protection/>
    </xf>
    <xf numFmtId="1" fontId="51" fillId="39" borderId="21" xfId="0" applyNumberFormat="1" applyFont="1" applyFill="1" applyBorder="1" applyAlignment="1" applyProtection="1">
      <alignment wrapText="1"/>
      <protection/>
    </xf>
    <xf numFmtId="0" fontId="3" fillId="39" borderId="20" xfId="0" applyFont="1" applyFill="1" applyBorder="1" applyAlignment="1" applyProtection="1">
      <alignment horizontal="left" wrapText="1"/>
      <protection/>
    </xf>
    <xf numFmtId="0" fontId="51" fillId="42" borderId="20" xfId="0" applyFont="1" applyFill="1" applyBorder="1" applyAlignment="1" applyProtection="1">
      <alignment wrapText="1"/>
      <protection/>
    </xf>
    <xf numFmtId="0" fontId="51" fillId="42" borderId="20" xfId="0" applyNumberFormat="1" applyFont="1" applyFill="1" applyBorder="1" applyAlignment="1" applyProtection="1">
      <alignment wrapText="1"/>
      <protection/>
    </xf>
    <xf numFmtId="3" fontId="51" fillId="42" borderId="20" xfId="0" applyNumberFormat="1" applyFont="1" applyFill="1" applyBorder="1" applyAlignment="1" applyProtection="1">
      <alignment wrapText="1"/>
      <protection/>
    </xf>
    <xf numFmtId="2" fontId="51" fillId="42" borderId="20" xfId="0" applyNumberFormat="1" applyFont="1" applyFill="1" applyBorder="1" applyAlignment="1" applyProtection="1">
      <alignment wrapText="1"/>
      <protection/>
    </xf>
    <xf numFmtId="3" fontId="51" fillId="42" borderId="21" xfId="0" applyNumberFormat="1" applyFont="1" applyFill="1" applyBorder="1" applyAlignment="1" applyProtection="1">
      <alignment wrapText="1"/>
      <protection/>
    </xf>
    <xf numFmtId="0" fontId="49" fillId="7" borderId="20" xfId="0" applyFont="1" applyFill="1" applyBorder="1" applyAlignment="1" applyProtection="1">
      <alignment wrapText="1"/>
      <protection/>
    </xf>
    <xf numFmtId="0" fontId="49" fillId="41" borderId="20" xfId="0" applyFont="1" applyFill="1" applyBorder="1" applyAlignment="1" applyProtection="1">
      <alignment wrapText="1"/>
      <protection/>
    </xf>
    <xf numFmtId="0" fontId="49" fillId="33" borderId="20" xfId="0" applyFont="1" applyFill="1" applyBorder="1" applyAlignment="1" applyProtection="1">
      <alignment wrapText="1"/>
      <protection/>
    </xf>
    <xf numFmtId="0" fontId="49" fillId="13" borderId="21" xfId="0" applyFont="1" applyFill="1" applyBorder="1" applyAlignment="1" applyProtection="1">
      <alignment wrapText="1"/>
      <protection/>
    </xf>
    <xf numFmtId="0" fontId="49" fillId="13" borderId="20" xfId="0" applyFont="1" applyFill="1" applyBorder="1" applyAlignment="1" applyProtection="1">
      <alignment wrapText="1"/>
      <protection/>
    </xf>
    <xf numFmtId="3" fontId="49" fillId="13" borderId="21" xfId="0" applyNumberFormat="1" applyFont="1" applyFill="1" applyBorder="1" applyAlignment="1" applyProtection="1">
      <alignment wrapText="1"/>
      <protection/>
    </xf>
    <xf numFmtId="3" fontId="49" fillId="41" borderId="20" xfId="0" applyNumberFormat="1" applyFont="1" applyFill="1" applyBorder="1" applyAlignment="1" applyProtection="1">
      <alignment wrapText="1"/>
      <protection/>
    </xf>
    <xf numFmtId="1" fontId="51" fillId="42" borderId="20" xfId="0" applyNumberFormat="1" applyFont="1" applyFill="1" applyBorder="1" applyAlignment="1" applyProtection="1">
      <alignment wrapText="1"/>
      <protection/>
    </xf>
    <xf numFmtId="1" fontId="49" fillId="13" borderId="21" xfId="0" applyNumberFormat="1" applyFont="1" applyFill="1" applyBorder="1" applyAlignment="1" applyProtection="1">
      <alignment/>
      <protection/>
    </xf>
    <xf numFmtId="1" fontId="49" fillId="6" borderId="20" xfId="0" applyNumberFormat="1" applyFont="1" applyFill="1" applyBorder="1" applyAlignment="1" applyProtection="1">
      <alignment/>
      <protection/>
    </xf>
    <xf numFmtId="1" fontId="49" fillId="37" borderId="20" xfId="0" applyNumberFormat="1" applyFont="1" applyFill="1" applyBorder="1" applyAlignment="1" applyProtection="1">
      <alignment/>
      <protection/>
    </xf>
    <xf numFmtId="1" fontId="49" fillId="9" borderId="20" xfId="0" applyNumberFormat="1" applyFont="1" applyFill="1" applyBorder="1" applyAlignment="1" applyProtection="1">
      <alignment/>
      <protection/>
    </xf>
    <xf numFmtId="1" fontId="49" fillId="14" borderId="20" xfId="0" applyNumberFormat="1" applyFont="1" applyFill="1" applyBorder="1" applyAlignment="1" applyProtection="1">
      <alignment/>
      <protection/>
    </xf>
    <xf numFmtId="0" fontId="2" fillId="34" borderId="20" xfId="0" applyFont="1" applyFill="1" applyBorder="1" applyAlignment="1" applyProtection="1">
      <alignment wrapText="1"/>
      <protection/>
    </xf>
    <xf numFmtId="2" fontId="2" fillId="34" borderId="20" xfId="0" applyNumberFormat="1" applyFont="1" applyFill="1" applyBorder="1" applyAlignment="1" applyProtection="1">
      <alignment/>
      <protection/>
    </xf>
    <xf numFmtId="3" fontId="51" fillId="0" borderId="20" xfId="0" applyNumberFormat="1" applyFont="1" applyFill="1" applyBorder="1" applyAlignment="1" applyProtection="1">
      <alignment wrapText="1"/>
      <protection/>
    </xf>
    <xf numFmtId="3" fontId="49" fillId="33" borderId="20" xfId="0" applyNumberFormat="1" applyFont="1" applyFill="1" applyBorder="1" applyAlignment="1" applyProtection="1">
      <alignment wrapText="1"/>
      <protection/>
    </xf>
    <xf numFmtId="0" fontId="49" fillId="33" borderId="20" xfId="0" applyNumberFormat="1" applyFont="1" applyFill="1" applyBorder="1" applyAlignment="1" applyProtection="1">
      <alignment wrapText="1"/>
      <protection/>
    </xf>
    <xf numFmtId="0" fontId="2" fillId="33" borderId="20" xfId="0" applyFont="1" applyFill="1" applyBorder="1" applyAlignment="1" applyProtection="1">
      <alignment wrapText="1"/>
      <protection/>
    </xf>
    <xf numFmtId="2" fontId="2" fillId="33" borderId="20" xfId="0" applyNumberFormat="1" applyFont="1" applyFill="1" applyBorder="1" applyAlignment="1" applyProtection="1">
      <alignment/>
      <protection/>
    </xf>
    <xf numFmtId="3" fontId="51" fillId="33" borderId="20" xfId="0" applyNumberFormat="1" applyFont="1" applyFill="1" applyBorder="1" applyAlignment="1" applyProtection="1">
      <alignment wrapText="1"/>
      <protection/>
    </xf>
    <xf numFmtId="1" fontId="49" fillId="33" borderId="21" xfId="0" applyNumberFormat="1" applyFont="1" applyFill="1" applyBorder="1" applyAlignment="1" applyProtection="1">
      <alignment/>
      <protection/>
    </xf>
    <xf numFmtId="1" fontId="49" fillId="33" borderId="20" xfId="0" applyNumberFormat="1" applyFont="1" applyFill="1" applyBorder="1" applyAlignment="1" applyProtection="1">
      <alignment/>
      <protection/>
    </xf>
    <xf numFmtId="1" fontId="49" fillId="33" borderId="20" xfId="0" applyNumberFormat="1" applyFont="1" applyFill="1" applyBorder="1" applyAlignment="1" applyProtection="1">
      <alignment wrapText="1"/>
      <protection/>
    </xf>
    <xf numFmtId="0" fontId="49" fillId="33" borderId="21" xfId="0" applyFont="1" applyFill="1" applyBorder="1" applyAlignment="1" applyProtection="1">
      <alignment wrapText="1"/>
      <protection/>
    </xf>
    <xf numFmtId="0" fontId="49" fillId="0" borderId="20" xfId="0" applyNumberFormat="1" applyFont="1" applyFill="1" applyBorder="1" applyAlignment="1" applyProtection="1">
      <alignment wrapText="1"/>
      <protection/>
    </xf>
    <xf numFmtId="3" fontId="49" fillId="39" borderId="20" xfId="0" applyNumberFormat="1" applyFont="1" applyFill="1" applyBorder="1" applyAlignment="1" applyProtection="1">
      <alignment wrapText="1"/>
      <protection/>
    </xf>
    <xf numFmtId="2" fontId="49" fillId="39" borderId="20" xfId="0" applyNumberFormat="1" applyFont="1" applyFill="1" applyBorder="1" applyAlignment="1" applyProtection="1">
      <alignment wrapText="1"/>
      <protection/>
    </xf>
    <xf numFmtId="1" fontId="49" fillId="39" borderId="20" xfId="0" applyNumberFormat="1" applyFont="1" applyFill="1" applyBorder="1" applyAlignment="1" applyProtection="1">
      <alignment wrapText="1"/>
      <protection/>
    </xf>
    <xf numFmtId="0" fontId="51" fillId="42" borderId="20" xfId="0" applyFont="1" applyFill="1" applyBorder="1" applyAlignment="1" applyProtection="1">
      <alignment wrapText="1"/>
      <protection/>
    </xf>
    <xf numFmtId="0" fontId="49" fillId="40" borderId="20" xfId="0" applyFont="1" applyFill="1" applyBorder="1" applyAlignment="1" applyProtection="1">
      <alignment wrapText="1"/>
      <protection/>
    </xf>
    <xf numFmtId="0" fontId="49" fillId="7" borderId="20" xfId="0" applyFont="1" applyFill="1" applyBorder="1" applyAlignment="1" applyProtection="1">
      <alignment wrapText="1"/>
      <protection/>
    </xf>
    <xf numFmtId="0" fontId="51" fillId="43" borderId="20" xfId="0" applyFont="1" applyFill="1" applyBorder="1" applyAlignment="1" applyProtection="1">
      <alignment horizontal="left" wrapText="1"/>
      <protection/>
    </xf>
    <xf numFmtId="0" fontId="48" fillId="37" borderId="13" xfId="0" applyFont="1" applyFill="1" applyBorder="1" applyAlignment="1" applyProtection="1">
      <alignment horizontal="center" wrapText="1"/>
      <protection/>
    </xf>
    <xf numFmtId="0" fontId="48" fillId="37" borderId="22" xfId="0" applyFont="1" applyFill="1" applyBorder="1" applyAlignment="1" applyProtection="1">
      <alignment horizontal="center" wrapText="1"/>
      <protection/>
    </xf>
    <xf numFmtId="0" fontId="48" fillId="37" borderId="11" xfId="0" applyFont="1" applyFill="1" applyBorder="1" applyAlignment="1" applyProtection="1">
      <alignment horizontal="center" wrapText="1"/>
      <protection/>
    </xf>
    <xf numFmtId="0" fontId="50" fillId="35" borderId="13" xfId="0" applyFont="1" applyFill="1" applyBorder="1" applyAlignment="1" applyProtection="1">
      <alignment horizontal="center" wrapText="1"/>
      <protection/>
    </xf>
    <xf numFmtId="0" fontId="50" fillId="35" borderId="22" xfId="0" applyFont="1" applyFill="1" applyBorder="1" applyAlignment="1" applyProtection="1">
      <alignment horizontal="center" wrapText="1"/>
      <protection/>
    </xf>
    <xf numFmtId="0" fontId="50" fillId="19" borderId="23" xfId="0" applyFont="1" applyFill="1" applyBorder="1" applyAlignment="1" applyProtection="1">
      <alignment horizontal="center" wrapText="1"/>
      <protection/>
    </xf>
    <xf numFmtId="0" fontId="48" fillId="36" borderId="22" xfId="0" applyFont="1" applyFill="1" applyBorder="1" applyAlignment="1" applyProtection="1">
      <alignment horizontal="center" wrapText="1"/>
      <protection/>
    </xf>
    <xf numFmtId="0" fontId="48" fillId="36" borderId="11" xfId="0" applyFont="1" applyFill="1" applyBorder="1" applyAlignment="1" applyProtection="1">
      <alignment horizontal="center" wrapText="1"/>
      <protection/>
    </xf>
    <xf numFmtId="0" fontId="49" fillId="7" borderId="20" xfId="0" applyFont="1" applyFill="1" applyBorder="1" applyAlignment="1" applyProtection="1">
      <alignment/>
      <protection/>
    </xf>
    <xf numFmtId="0" fontId="2" fillId="7" borderId="20" xfId="0" applyFont="1" applyFill="1" applyBorder="1" applyAlignment="1" applyProtection="1">
      <alignment horizontal="left" wrapText="1"/>
      <protection/>
    </xf>
    <xf numFmtId="0" fontId="52" fillId="44" borderId="15" xfId="0" applyFont="1" applyFill="1" applyBorder="1" applyAlignment="1" applyProtection="1">
      <alignment horizontal="center" wrapText="1"/>
      <protection/>
    </xf>
    <xf numFmtId="0" fontId="52" fillId="44" borderId="18" xfId="0" applyFont="1" applyFill="1" applyBorder="1" applyAlignment="1" applyProtection="1">
      <alignment horizontal="center" wrapText="1"/>
      <protection/>
    </xf>
    <xf numFmtId="0" fontId="52" fillId="44" borderId="19" xfId="0" applyFont="1" applyFill="1" applyBorder="1" applyAlignment="1" applyProtection="1">
      <alignment horizontal="center" wrapText="1"/>
      <protection/>
    </xf>
    <xf numFmtId="0" fontId="52" fillId="44" borderId="24" xfId="0" applyFont="1" applyFill="1" applyBorder="1" applyAlignment="1" applyProtection="1">
      <alignment horizontal="center" wrapText="1"/>
      <protection/>
    </xf>
    <xf numFmtId="0" fontId="52" fillId="44" borderId="25" xfId="0" applyFont="1" applyFill="1" applyBorder="1" applyAlignment="1" applyProtection="1">
      <alignment horizontal="center" wrapText="1"/>
      <protection/>
    </xf>
    <xf numFmtId="0" fontId="52" fillId="44" borderId="26" xfId="0" applyFont="1" applyFill="1" applyBorder="1" applyAlignment="1" applyProtection="1">
      <alignment horizontal="center" wrapText="1"/>
      <protection/>
    </xf>
    <xf numFmtId="0" fontId="47" fillId="33" borderId="0" xfId="0" applyFont="1" applyFill="1" applyBorder="1" applyAlignment="1" applyProtection="1">
      <alignment horizontal="center" vertical="center" wrapText="1"/>
      <protection/>
    </xf>
    <xf numFmtId="0" fontId="47" fillId="33" borderId="0" xfId="0" applyFont="1" applyFill="1" applyAlignment="1" applyProtection="1">
      <alignment horizontal="center" vertical="top" wrapText="1"/>
      <protection/>
    </xf>
    <xf numFmtId="0" fontId="3" fillId="39" borderId="20" xfId="0" applyFont="1" applyFill="1" applyBorder="1" applyAlignment="1" applyProtection="1">
      <alignment horizontal="left" vertical="center" wrapText="1"/>
      <protection/>
    </xf>
    <xf numFmtId="0" fontId="51" fillId="38" borderId="20" xfId="0" applyFont="1" applyFill="1" applyBorder="1" applyAlignment="1" applyProtection="1">
      <alignment horizontal="center" vertical="center" wrapText="1"/>
      <protection/>
    </xf>
    <xf numFmtId="0" fontId="50" fillId="34" borderId="13" xfId="0" applyFont="1" applyFill="1" applyBorder="1" applyAlignment="1" applyProtection="1">
      <alignment horizontal="center" wrapText="1"/>
      <protection/>
    </xf>
    <xf numFmtId="0" fontId="50" fillId="34" borderId="22" xfId="0" applyFont="1" applyFill="1" applyBorder="1" applyAlignment="1" applyProtection="1">
      <alignment horizontal="center" wrapText="1"/>
      <protection/>
    </xf>
    <xf numFmtId="0" fontId="50" fillId="34" borderId="11" xfId="0" applyFont="1" applyFill="1" applyBorder="1" applyAlignment="1" applyProtection="1">
      <alignment horizontal="center" wrapText="1"/>
      <protection/>
    </xf>
    <xf numFmtId="0" fontId="48" fillId="12" borderId="13" xfId="0" applyFont="1" applyFill="1" applyBorder="1" applyAlignment="1" applyProtection="1">
      <alignment horizontal="center" wrapText="1"/>
      <protection/>
    </xf>
    <xf numFmtId="0" fontId="48" fillId="12" borderId="22" xfId="0" applyFont="1" applyFill="1" applyBorder="1" applyAlignment="1" applyProtection="1">
      <alignment horizontal="center" wrapText="1"/>
      <protection/>
    </xf>
    <xf numFmtId="0" fontId="49" fillId="7" borderId="21" xfId="0" applyFont="1" applyFill="1" applyBorder="1" applyAlignment="1" applyProtection="1">
      <alignment horizontal="left" wrapText="1"/>
      <protection/>
    </xf>
    <xf numFmtId="0" fontId="3" fillId="6" borderId="20" xfId="0" applyFont="1" applyFill="1" applyBorder="1" applyAlignment="1" applyProtection="1">
      <alignment horizontal="left" wrapText="1"/>
      <protection/>
    </xf>
    <xf numFmtId="0" fontId="48" fillId="36" borderId="16" xfId="0" applyFont="1" applyFill="1" applyBorder="1" applyAlignment="1" applyProtection="1">
      <alignment horizontal="center" wrapText="1"/>
      <protection/>
    </xf>
    <xf numFmtId="0" fontId="48" fillId="36" borderId="17" xfId="0" applyFont="1" applyFill="1" applyBorder="1" applyAlignment="1" applyProtection="1">
      <alignment horizontal="center" wrapText="1"/>
      <protection/>
    </xf>
    <xf numFmtId="0" fontId="51" fillId="43" borderId="20" xfId="0" applyFont="1" applyFill="1" applyBorder="1" applyAlignment="1" applyProtection="1">
      <alignment wrapText="1"/>
      <protection/>
    </xf>
    <xf numFmtId="0" fontId="51" fillId="43" borderId="27" xfId="0" applyFont="1" applyFill="1" applyBorder="1" applyAlignment="1" applyProtection="1">
      <alignment horizontal="center" wrapText="1"/>
      <protection/>
    </xf>
    <xf numFmtId="0" fontId="51" fillId="43" borderId="27" xfId="0" applyFont="1" applyFill="1" applyBorder="1" applyAlignment="1" applyProtection="1">
      <alignment horizontal="left" wrapText="1"/>
      <protection/>
    </xf>
    <xf numFmtId="0" fontId="51" fillId="43" borderId="21" xfId="0" applyFont="1" applyFill="1" applyBorder="1" applyAlignment="1" applyProtection="1">
      <alignment horizontal="left" wrapText="1"/>
      <protection/>
    </xf>
    <xf numFmtId="0" fontId="51" fillId="43" borderId="21" xfId="0" applyFont="1" applyFill="1" applyBorder="1" applyAlignment="1" applyProtection="1">
      <alignment wrapText="1"/>
      <protection/>
    </xf>
    <xf numFmtId="0" fontId="51" fillId="43" borderId="28" xfId="0" applyFont="1" applyFill="1" applyBorder="1" applyAlignment="1" applyProtection="1">
      <alignment horizontal="center" wrapText="1"/>
      <protection/>
    </xf>
    <xf numFmtId="0" fontId="51" fillId="43" borderId="28" xfId="0" applyFont="1" applyFill="1" applyBorder="1" applyAlignment="1" applyProtection="1">
      <alignment horizontal="left" wrapText="1"/>
      <protection/>
    </xf>
    <xf numFmtId="0" fontId="49" fillId="37" borderId="29" xfId="0" applyFont="1" applyFill="1" applyBorder="1" applyAlignment="1" applyProtection="1">
      <alignment vertical="center" wrapText="1"/>
      <protection/>
    </xf>
    <xf numFmtId="0" fontId="51" fillId="37" borderId="30" xfId="0" applyFont="1" applyFill="1" applyBorder="1" applyAlignment="1" applyProtection="1">
      <alignment horizontal="left" vertical="center" wrapText="1"/>
      <protection/>
    </xf>
    <xf numFmtId="0" fontId="51" fillId="37" borderId="31" xfId="0" applyFont="1" applyFill="1" applyBorder="1" applyAlignment="1" applyProtection="1">
      <alignment horizontal="left" vertical="center" wrapText="1"/>
      <protection/>
    </xf>
    <xf numFmtId="0" fontId="46" fillId="0" borderId="32" xfId="0" applyFont="1" applyBorder="1" applyAlignment="1" applyProtection="1">
      <alignment/>
      <protection locked="0"/>
    </xf>
    <xf numFmtId="2" fontId="46" fillId="0" borderId="32" xfId="0" applyNumberFormat="1" applyFont="1" applyBorder="1" applyAlignment="1" applyProtection="1">
      <alignment/>
      <protection locked="0"/>
    </xf>
    <xf numFmtId="0" fontId="46" fillId="0" borderId="32" xfId="0" applyNumberFormat="1" applyFont="1" applyBorder="1" applyAlignment="1" applyProtection="1">
      <alignment/>
      <protection locked="0"/>
    </xf>
    <xf numFmtId="2" fontId="46" fillId="0" borderId="33" xfId="0" applyNumberFormat="1" applyFont="1" applyBorder="1" applyAlignment="1" applyProtection="1">
      <alignment/>
      <protection locked="0"/>
    </xf>
    <xf numFmtId="0" fontId="46" fillId="0" borderId="34" xfId="0" applyFont="1" applyBorder="1" applyAlignment="1" applyProtection="1">
      <alignment/>
      <protection locked="0"/>
    </xf>
    <xf numFmtId="2" fontId="46" fillId="33" borderId="32" xfId="0" applyNumberFormat="1" applyFont="1" applyFill="1" applyBorder="1" applyAlignment="1" applyProtection="1">
      <alignment/>
      <protection locked="0"/>
    </xf>
    <xf numFmtId="2" fontId="46" fillId="33" borderId="35" xfId="0" applyNumberFormat="1" applyFont="1" applyFill="1" applyBorder="1" applyAlignment="1" applyProtection="1">
      <alignment/>
      <protection/>
    </xf>
    <xf numFmtId="0" fontId="46" fillId="33" borderId="35" xfId="0" applyFont="1" applyFill="1" applyBorder="1" applyAlignment="1" applyProtection="1">
      <alignment/>
      <protection/>
    </xf>
    <xf numFmtId="2" fontId="46" fillId="33" borderId="31" xfId="0" applyNumberFormat="1" applyFont="1" applyFill="1" applyBorder="1" applyAlignment="1" applyProtection="1">
      <alignment/>
      <protection/>
    </xf>
    <xf numFmtId="2" fontId="46" fillId="33" borderId="0" xfId="0" applyNumberFormat="1" applyFont="1" applyFill="1" applyBorder="1" applyAlignment="1" applyProtection="1">
      <alignment/>
      <protection/>
    </xf>
    <xf numFmtId="2" fontId="46" fillId="33" borderId="36" xfId="0" applyNumberFormat="1" applyFont="1" applyFill="1" applyBorder="1" applyAlignment="1" applyProtection="1">
      <alignment/>
      <protection/>
    </xf>
    <xf numFmtId="0" fontId="46" fillId="0" borderId="37" xfId="0" applyFont="1" applyBorder="1" applyAlignment="1" applyProtection="1">
      <alignment/>
      <protection/>
    </xf>
    <xf numFmtId="0" fontId="46" fillId="0" borderId="38" xfId="0" applyFont="1" applyBorder="1" applyAlignment="1" applyProtection="1">
      <alignment/>
      <protection/>
    </xf>
    <xf numFmtId="0" fontId="46" fillId="0" borderId="39" xfId="0" applyFont="1" applyBorder="1" applyAlignment="1" applyProtection="1">
      <alignment/>
      <protection/>
    </xf>
    <xf numFmtId="0" fontId="51" fillId="38" borderId="40" xfId="0" applyFont="1" applyFill="1" applyBorder="1" applyAlignment="1" applyProtection="1">
      <alignment horizontal="center" vertical="center" wrapText="1"/>
      <protection/>
    </xf>
    <xf numFmtId="2" fontId="51" fillId="35" borderId="41" xfId="0" applyNumberFormat="1" applyFont="1" applyFill="1" applyBorder="1" applyAlignment="1" applyProtection="1">
      <alignment horizontal="center" vertical="center" wrapText="1"/>
      <protection/>
    </xf>
    <xf numFmtId="0" fontId="51" fillId="43" borderId="42" xfId="0" applyFont="1" applyFill="1" applyBorder="1" applyAlignment="1" applyProtection="1">
      <alignment horizontal="left" wrapText="1"/>
      <protection/>
    </xf>
    <xf numFmtId="0" fontId="51" fillId="43" borderId="41" xfId="0" applyFont="1" applyFill="1" applyBorder="1" applyAlignment="1" applyProtection="1">
      <alignment wrapText="1"/>
      <protection/>
    </xf>
    <xf numFmtId="0" fontId="49" fillId="40" borderId="40" xfId="0" applyFont="1" applyFill="1" applyBorder="1" applyAlignment="1" applyProtection="1">
      <alignment wrapText="1"/>
      <protection/>
    </xf>
    <xf numFmtId="2" fontId="49" fillId="41" borderId="41" xfId="0" applyNumberFormat="1" applyFont="1" applyFill="1" applyBorder="1" applyAlignment="1" applyProtection="1">
      <alignment wrapText="1"/>
      <protection/>
    </xf>
    <xf numFmtId="0" fontId="2" fillId="7" borderId="40" xfId="0" applyFont="1" applyFill="1" applyBorder="1" applyAlignment="1" applyProtection="1">
      <alignment horizontal="left" wrapText="1"/>
      <protection/>
    </xf>
    <xf numFmtId="2" fontId="49" fillId="0" borderId="41" xfId="0" applyNumberFormat="1" applyFont="1" applyFill="1" applyBorder="1" applyAlignment="1" applyProtection="1">
      <alignment wrapText="1"/>
      <protection/>
    </xf>
    <xf numFmtId="0" fontId="49" fillId="7" borderId="40" xfId="0" applyFont="1" applyFill="1" applyBorder="1" applyAlignment="1" applyProtection="1">
      <alignment/>
      <protection/>
    </xf>
    <xf numFmtId="0" fontId="3" fillId="39" borderId="40" xfId="0" applyFont="1" applyFill="1" applyBorder="1" applyAlignment="1" applyProtection="1">
      <alignment horizontal="left" vertical="center" wrapText="1"/>
      <protection/>
    </xf>
    <xf numFmtId="2" fontId="51" fillId="39" borderId="41" xfId="0" applyNumberFormat="1" applyFont="1" applyFill="1" applyBorder="1" applyAlignment="1" applyProtection="1">
      <alignment wrapText="1"/>
      <protection/>
    </xf>
    <xf numFmtId="0" fontId="51" fillId="42" borderId="40" xfId="0" applyFont="1" applyFill="1" applyBorder="1" applyAlignment="1" applyProtection="1">
      <alignment wrapText="1"/>
      <protection/>
    </xf>
    <xf numFmtId="2" fontId="51" fillId="42" borderId="41" xfId="0" applyNumberFormat="1" applyFont="1" applyFill="1" applyBorder="1" applyAlignment="1" applyProtection="1">
      <alignment wrapText="1"/>
      <protection/>
    </xf>
    <xf numFmtId="0" fontId="51" fillId="43" borderId="40" xfId="0" applyFont="1" applyFill="1" applyBorder="1" applyAlignment="1" applyProtection="1">
      <alignment horizontal="left" wrapText="1"/>
      <protection/>
    </xf>
    <xf numFmtId="0" fontId="51" fillId="43" borderId="41" xfId="0" applyFont="1" applyFill="1" applyBorder="1" applyAlignment="1" applyProtection="1">
      <alignment horizontal="left" wrapText="1"/>
      <protection/>
    </xf>
    <xf numFmtId="0" fontId="49" fillId="7" borderId="40" xfId="0" applyFont="1" applyFill="1" applyBorder="1" applyAlignment="1" applyProtection="1">
      <alignment wrapText="1"/>
      <protection/>
    </xf>
    <xf numFmtId="2" fontId="49" fillId="33" borderId="41" xfId="0" applyNumberFormat="1" applyFont="1" applyFill="1" applyBorder="1" applyAlignment="1" applyProtection="1">
      <alignment wrapText="1"/>
      <protection/>
    </xf>
    <xf numFmtId="0" fontId="3" fillId="6" borderId="40" xfId="0" applyFont="1" applyFill="1" applyBorder="1" applyAlignment="1" applyProtection="1">
      <alignment horizontal="left" wrapText="1"/>
      <protection/>
    </xf>
    <xf numFmtId="0" fontId="49" fillId="7" borderId="42" xfId="0" applyFont="1" applyFill="1" applyBorder="1" applyAlignment="1" applyProtection="1">
      <alignment horizontal="left" wrapText="1"/>
      <protection/>
    </xf>
    <xf numFmtId="0" fontId="49" fillId="33" borderId="40" xfId="0" applyFont="1" applyFill="1" applyBorder="1" applyAlignment="1" applyProtection="1">
      <alignment wrapText="1"/>
      <protection/>
    </xf>
    <xf numFmtId="2" fontId="49" fillId="39" borderId="41" xfId="0" applyNumberFormat="1" applyFont="1" applyFill="1" applyBorder="1" applyAlignment="1" applyProtection="1">
      <alignment wrapText="1"/>
      <protection/>
    </xf>
    <xf numFmtId="0" fontId="50" fillId="42" borderId="43" xfId="0" applyFont="1" applyFill="1" applyBorder="1" applyAlignment="1" applyProtection="1">
      <alignment wrapText="1"/>
      <protection/>
    </xf>
    <xf numFmtId="0" fontId="50" fillId="42" borderId="44" xfId="0" applyFont="1" applyFill="1" applyBorder="1" applyAlignment="1" applyProtection="1">
      <alignment wrapText="1"/>
      <protection/>
    </xf>
    <xf numFmtId="0" fontId="50" fillId="42" borderId="44" xfId="0" applyFont="1" applyFill="1" applyBorder="1" applyAlignment="1" applyProtection="1">
      <alignment wrapText="1"/>
      <protection/>
    </xf>
    <xf numFmtId="3" fontId="50" fillId="42" borderId="44" xfId="0" applyNumberFormat="1" applyFont="1" applyFill="1" applyBorder="1" applyAlignment="1" applyProtection="1">
      <alignment wrapText="1"/>
      <protection/>
    </xf>
    <xf numFmtId="2" fontId="50" fillId="42" borderId="44" xfId="0" applyNumberFormat="1" applyFont="1" applyFill="1" applyBorder="1" applyAlignment="1" applyProtection="1">
      <alignment wrapText="1"/>
      <protection/>
    </xf>
    <xf numFmtId="3" fontId="50" fillId="42" borderId="45" xfId="0" applyNumberFormat="1" applyFont="1" applyFill="1" applyBorder="1" applyAlignment="1" applyProtection="1">
      <alignment wrapText="1"/>
      <protection/>
    </xf>
    <xf numFmtId="2" fontId="51" fillId="15" borderId="46" xfId="0" applyNumberFormat="1" applyFont="1" applyFill="1" applyBorder="1" applyAlignment="1" applyProtection="1">
      <alignment horizontal="center" vertical="center" wrapText="1"/>
      <protection/>
    </xf>
    <xf numFmtId="0" fontId="50" fillId="19" borderId="47" xfId="0" applyFont="1" applyFill="1" applyBorder="1" applyAlignment="1" applyProtection="1">
      <alignment horizontal="center" wrapText="1"/>
      <protection/>
    </xf>
    <xf numFmtId="0" fontId="52" fillId="44" borderId="48" xfId="0" applyFont="1" applyFill="1" applyBorder="1" applyAlignment="1" applyProtection="1">
      <alignment horizontal="center" wrapText="1"/>
      <protection/>
    </xf>
    <xf numFmtId="0" fontId="53" fillId="45" borderId="49" xfId="0" applyFont="1" applyFill="1" applyBorder="1" applyAlignment="1" applyProtection="1">
      <alignment horizontal="center"/>
      <protection/>
    </xf>
    <xf numFmtId="0" fontId="53" fillId="45" borderId="16" xfId="0" applyFont="1" applyFill="1" applyBorder="1" applyAlignment="1" applyProtection="1">
      <alignment horizontal="center"/>
      <protection/>
    </xf>
    <xf numFmtId="0" fontId="53" fillId="46" borderId="49" xfId="0" applyFont="1" applyFill="1" applyBorder="1" applyAlignment="1" applyProtection="1">
      <alignment horizontal="center"/>
      <protection/>
    </xf>
    <xf numFmtId="0" fontId="53" fillId="46" borderId="16" xfId="0" applyFont="1" applyFill="1" applyBorder="1" applyAlignment="1" applyProtection="1">
      <alignment horizontal="center"/>
      <protection/>
    </xf>
    <xf numFmtId="0" fontId="52" fillId="44" borderId="50" xfId="0" applyFont="1" applyFill="1" applyBorder="1" applyAlignment="1" applyProtection="1">
      <alignment horizontal="center" wrapText="1"/>
      <protection/>
    </xf>
    <xf numFmtId="2" fontId="51" fillId="15" borderId="46" xfId="0" applyNumberFormat="1" applyFont="1" applyFill="1" applyBorder="1" applyAlignment="1" applyProtection="1">
      <alignment wrapText="1"/>
      <protection/>
    </xf>
    <xf numFmtId="2" fontId="51" fillId="39" borderId="46" xfId="0" applyNumberFormat="1" applyFont="1" applyFill="1" applyBorder="1" applyAlignment="1" applyProtection="1">
      <alignment wrapText="1"/>
      <protection/>
    </xf>
    <xf numFmtId="2" fontId="51" fillId="42" borderId="46" xfId="0" applyNumberFormat="1" applyFont="1" applyFill="1" applyBorder="1" applyAlignment="1" applyProtection="1">
      <alignment wrapText="1"/>
      <protection/>
    </xf>
    <xf numFmtId="2" fontId="51" fillId="15" borderId="46" xfId="0" applyNumberFormat="1" applyFont="1" applyFill="1" applyBorder="1" applyAlignment="1" applyProtection="1">
      <alignment horizontal="right" wrapText="1"/>
      <protection/>
    </xf>
    <xf numFmtId="2" fontId="49" fillId="42" borderId="46" xfId="0" applyNumberFormat="1" applyFont="1" applyFill="1" applyBorder="1" applyAlignment="1" applyProtection="1">
      <alignment wrapText="1"/>
      <protection/>
    </xf>
    <xf numFmtId="3" fontId="49" fillId="33" borderId="21" xfId="0" applyNumberFormat="1" applyFont="1" applyFill="1" applyBorder="1" applyAlignment="1" applyProtection="1">
      <alignment wrapText="1"/>
      <protection/>
    </xf>
    <xf numFmtId="2" fontId="51" fillId="33" borderId="46" xfId="0" applyNumberFormat="1" applyFont="1" applyFill="1" applyBorder="1" applyAlignment="1" applyProtection="1">
      <alignment horizontal="right" wrapText="1"/>
      <protection/>
    </xf>
    <xf numFmtId="0" fontId="49" fillId="33" borderId="21" xfId="0" applyNumberFormat="1" applyFont="1" applyFill="1" applyBorder="1" applyAlignment="1" applyProtection="1">
      <alignment wrapText="1"/>
      <protection/>
    </xf>
    <xf numFmtId="3" fontId="49" fillId="39" borderId="21" xfId="0" applyNumberFormat="1" applyFont="1" applyFill="1" applyBorder="1" applyAlignment="1" applyProtection="1">
      <alignment wrapText="1"/>
      <protection/>
    </xf>
    <xf numFmtId="3" fontId="50" fillId="42" borderId="51" xfId="0" applyNumberFormat="1" applyFont="1" applyFill="1" applyBorder="1" applyAlignment="1" applyProtection="1">
      <alignment wrapText="1"/>
      <protection/>
    </xf>
    <xf numFmtId="2" fontId="49" fillId="33" borderId="46" xfId="0" applyNumberFormat="1" applyFont="1" applyFill="1" applyBorder="1" applyAlignment="1" applyProtection="1">
      <alignment wrapText="1"/>
      <protection/>
    </xf>
    <xf numFmtId="2" fontId="49" fillId="0" borderId="46" xfId="0" applyNumberFormat="1" applyFont="1" applyFill="1" applyBorder="1" applyAlignment="1" applyProtection="1">
      <alignment wrapText="1"/>
      <protection/>
    </xf>
    <xf numFmtId="2" fontId="49" fillId="39" borderId="46" xfId="0" applyNumberFormat="1" applyFont="1" applyFill="1" applyBorder="1" applyAlignment="1" applyProtection="1">
      <alignment wrapText="1"/>
      <protection/>
    </xf>
    <xf numFmtId="3" fontId="50" fillId="42" borderId="52" xfId="0" applyNumberFormat="1" applyFont="1" applyFill="1" applyBorder="1" applyAlignment="1" applyProtection="1">
      <alignment wrapText="1"/>
      <protection/>
    </xf>
    <xf numFmtId="2" fontId="49" fillId="33" borderId="21" xfId="0" applyNumberFormat="1" applyFont="1" applyFill="1" applyBorder="1" applyAlignment="1" applyProtection="1">
      <alignment wrapText="1"/>
      <protection/>
    </xf>
    <xf numFmtId="2" fontId="51" fillId="33" borderId="21" xfId="0" applyNumberFormat="1" applyFont="1" applyFill="1" applyBorder="1" applyAlignment="1" applyProtection="1">
      <alignment wrapText="1"/>
      <protection/>
    </xf>
    <xf numFmtId="2" fontId="48" fillId="33" borderId="51" xfId="0" applyNumberFormat="1" applyFont="1" applyFill="1" applyBorder="1" applyAlignment="1" applyProtection="1">
      <alignment wrapText="1"/>
      <protection/>
    </xf>
    <xf numFmtId="2" fontId="51" fillId="33" borderId="21" xfId="0" applyNumberFormat="1" applyFont="1" applyFill="1" applyBorder="1" applyAlignment="1" applyProtection="1">
      <alignment horizontal="center" vertical="center" wrapText="1"/>
      <protection/>
    </xf>
    <xf numFmtId="0" fontId="49" fillId="33" borderId="46" xfId="0" applyNumberFormat="1" applyFont="1" applyFill="1" applyBorder="1" applyAlignment="1" applyProtection="1">
      <alignment wrapText="1"/>
      <protection/>
    </xf>
    <xf numFmtId="0" fontId="51" fillId="43" borderId="53" xfId="0" applyFont="1" applyFill="1" applyBorder="1" applyAlignment="1" applyProtection="1">
      <alignment horizontal="center" wrapText="1"/>
      <protection/>
    </xf>
    <xf numFmtId="0" fontId="50" fillId="35" borderId="13" xfId="0" applyFont="1" applyFill="1" applyBorder="1" applyAlignment="1" applyProtection="1">
      <alignment horizontal="left" wrapText="1"/>
      <protection/>
    </xf>
    <xf numFmtId="0" fontId="50" fillId="35" borderId="15" xfId="0" applyFont="1" applyFill="1" applyBorder="1" applyAlignment="1" applyProtection="1">
      <alignment horizontal="left" wrapText="1"/>
      <protection/>
    </xf>
    <xf numFmtId="0" fontId="46" fillId="0" borderId="54" xfId="0" applyFont="1" applyBorder="1" applyAlignment="1" applyProtection="1">
      <alignment/>
      <protection locked="0"/>
    </xf>
    <xf numFmtId="0" fontId="3" fillId="6" borderId="27" xfId="0" applyFont="1" applyFill="1" applyBorder="1" applyAlignment="1" applyProtection="1">
      <alignment horizontal="left" wrapText="1"/>
      <protection/>
    </xf>
    <xf numFmtId="2" fontId="49" fillId="0" borderId="27" xfId="0" applyNumberFormat="1" applyFont="1" applyFill="1" applyBorder="1" applyAlignment="1" applyProtection="1">
      <alignment wrapText="1"/>
      <protection/>
    </xf>
    <xf numFmtId="0" fontId="47" fillId="0" borderId="54" xfId="0" applyFont="1" applyBorder="1" applyAlignment="1" applyProtection="1">
      <alignment/>
      <protection locked="0"/>
    </xf>
    <xf numFmtId="0" fontId="47" fillId="0" borderId="54" xfId="0" applyFont="1" applyFill="1" applyBorder="1" applyAlignment="1" applyProtection="1">
      <alignment/>
      <protection locked="0"/>
    </xf>
    <xf numFmtId="2" fontId="51" fillId="42" borderId="27" xfId="0" applyNumberFormat="1" applyFont="1" applyFill="1" applyBorder="1" applyAlignment="1" applyProtection="1">
      <alignment wrapText="1"/>
      <protection/>
    </xf>
    <xf numFmtId="2" fontId="49" fillId="33" borderId="27" xfId="0" applyNumberFormat="1" applyFont="1" applyFill="1" applyBorder="1" applyAlignment="1" applyProtection="1">
      <alignment wrapText="1"/>
      <protection/>
    </xf>
    <xf numFmtId="2" fontId="49" fillId="41" borderId="27" xfId="0" applyNumberFormat="1" applyFont="1" applyFill="1" applyBorder="1" applyAlignment="1" applyProtection="1">
      <alignment wrapText="1"/>
      <protection/>
    </xf>
    <xf numFmtId="0" fontId="49" fillId="37" borderId="55" xfId="0" applyFont="1" applyFill="1" applyBorder="1" applyAlignment="1" applyProtection="1">
      <alignment vertical="center" wrapText="1"/>
      <protection/>
    </xf>
    <xf numFmtId="1" fontId="49" fillId="39" borderId="21" xfId="0" applyNumberFormat="1" applyFont="1" applyFill="1" applyBorder="1" applyAlignment="1" applyProtection="1">
      <alignment wrapText="1"/>
      <protection/>
    </xf>
    <xf numFmtId="2" fontId="51" fillId="15" borderId="46" xfId="0" applyNumberFormat="1" applyFont="1" applyFill="1" applyBorder="1" applyAlignment="1" applyProtection="1">
      <alignment horizontal="center" wrapText="1"/>
      <protection/>
    </xf>
    <xf numFmtId="0" fontId="51" fillId="43" borderId="46" xfId="0" applyFont="1" applyFill="1" applyBorder="1" applyAlignment="1" applyProtection="1">
      <alignment horizontal="left" wrapText="1"/>
      <protection/>
    </xf>
    <xf numFmtId="3" fontId="51" fillId="42" borderId="46" xfId="0" applyNumberFormat="1" applyFont="1" applyFill="1" applyBorder="1" applyAlignment="1" applyProtection="1">
      <alignment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28575</xdr:rowOff>
    </xdr:to>
    <xdr:pic>
      <xdr:nvPicPr>
        <xdr:cNvPr id="1" name="Picture 2" descr="F:\PROGRAD\WEB\vestibular\clip_image00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6782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28575</xdr:colOff>
      <xdr:row>88</xdr:row>
      <xdr:rowOff>28575</xdr:rowOff>
    </xdr:to>
    <xdr:pic>
      <xdr:nvPicPr>
        <xdr:cNvPr id="2" name="Picture 2" descr="F:\PROGRAD\WEB\vestibular\clip_image00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9735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552450</xdr:colOff>
      <xdr:row>0</xdr:row>
      <xdr:rowOff>790575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15252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91"/>
  <sheetViews>
    <sheetView tabSelected="1" zoomScale="70" zoomScaleNormal="70" zoomScalePageLayoutView="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F95" sqref="F95"/>
    </sheetView>
  </sheetViews>
  <sheetFormatPr defaultColWidth="9.140625" defaultRowHeight="14.25" customHeight="1"/>
  <cols>
    <col min="1" max="1" width="9.140625" style="4" customWidth="1"/>
    <col min="2" max="2" width="26.140625" style="4" customWidth="1"/>
    <col min="3" max="3" width="9.140625" style="4" bestFit="1" customWidth="1"/>
    <col min="4" max="4" width="10.7109375" style="4" bestFit="1" customWidth="1"/>
    <col min="5" max="19" width="8.57421875" style="4" customWidth="1"/>
    <col min="20" max="20" width="9.57421875" style="4" bestFit="1" customWidth="1"/>
    <col min="21" max="22" width="8.57421875" style="4" customWidth="1"/>
    <col min="23" max="23" width="9.421875" style="4" customWidth="1"/>
    <col min="24" max="24" width="8.7109375" style="4" customWidth="1"/>
    <col min="25" max="25" width="8.7109375" style="12" customWidth="1"/>
    <col min="26" max="37" width="8.7109375" style="1" customWidth="1"/>
    <col min="38" max="38" width="9.57421875" style="1" bestFit="1" customWidth="1"/>
    <col min="39" max="39" width="8.7109375" style="1" customWidth="1"/>
    <col min="40" max="40" width="8.7109375" style="12" customWidth="1"/>
    <col min="41" max="41" width="9.421875" style="4" customWidth="1"/>
    <col min="42" max="42" width="8.7109375" style="4" customWidth="1"/>
    <col min="43" max="43" width="8.7109375" style="12" customWidth="1"/>
    <col min="44" max="45" width="8.7109375" style="1" customWidth="1"/>
    <col min="46" max="46" width="8.7109375" style="12" customWidth="1"/>
    <col min="47" max="47" width="9.57421875" style="1" bestFit="1" customWidth="1"/>
    <col min="48" max="48" width="8.7109375" style="1" customWidth="1"/>
    <col min="49" max="49" width="8.7109375" style="12" customWidth="1"/>
    <col min="50" max="50" width="2.421875" style="2" hidden="1" customWidth="1"/>
    <col min="51" max="52" width="8.7109375" style="4" hidden="1" customWidth="1"/>
    <col min="53" max="53" width="8.7109375" style="12" hidden="1" customWidth="1"/>
    <col min="54" max="55" width="8.7109375" style="4" hidden="1" customWidth="1"/>
    <col min="56" max="56" width="8.7109375" style="12" hidden="1" customWidth="1"/>
    <col min="57" max="57" width="5.28125" style="4" customWidth="1"/>
    <col min="58" max="58" width="3.140625" style="4" customWidth="1"/>
    <col min="59" max="16384" width="9.140625" style="4" customWidth="1"/>
  </cols>
  <sheetData>
    <row r="1" spans="1:56" ht="65.25" customHeight="1">
      <c r="A1" s="136" t="s">
        <v>91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"/>
      <c r="AE1" s="13"/>
      <c r="AF1" s="13"/>
      <c r="AG1" s="13"/>
      <c r="AH1" s="13"/>
      <c r="AI1" s="13"/>
      <c r="AJ1" s="13"/>
      <c r="AK1" s="13"/>
      <c r="AL1" s="13"/>
      <c r="AM1" s="137"/>
      <c r="AN1" s="137"/>
      <c r="AO1" s="137"/>
      <c r="AP1" s="137"/>
      <c r="AQ1" s="137"/>
      <c r="AR1" s="14"/>
      <c r="AS1" s="15"/>
      <c r="AT1" s="16"/>
      <c r="AU1" s="13"/>
      <c r="AV1" s="16"/>
      <c r="AW1" s="16"/>
      <c r="AX1" s="16"/>
      <c r="AY1" s="17"/>
      <c r="AZ1" s="17"/>
      <c r="BA1" s="16"/>
      <c r="BB1" s="17"/>
      <c r="BC1" s="17"/>
      <c r="BD1" s="16"/>
    </row>
    <row r="2" spans="1:56" ht="14.25" customHeight="1">
      <c r="A2" s="157" t="s">
        <v>81</v>
      </c>
      <c r="B2" s="15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3"/>
      <c r="AN2" s="13"/>
      <c r="AO2" s="13"/>
      <c r="AP2" s="13"/>
      <c r="AQ2" s="13"/>
      <c r="AR2" s="15"/>
      <c r="AS2" s="15"/>
      <c r="AT2" s="16"/>
      <c r="AU2" s="18"/>
      <c r="AV2" s="13"/>
      <c r="AW2" s="13"/>
      <c r="AX2" s="16"/>
      <c r="AY2" s="17"/>
      <c r="AZ2" s="17"/>
      <c r="BA2" s="16"/>
      <c r="BB2" s="17"/>
      <c r="BC2" s="17"/>
      <c r="BD2" s="16"/>
    </row>
    <row r="3" spans="1:56" ht="14.25" customHeight="1">
      <c r="A3" s="156" t="s">
        <v>80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65"/>
      <c r="AY3" s="166"/>
      <c r="AZ3" s="166"/>
      <c r="BA3" s="165"/>
      <c r="BB3" s="166"/>
      <c r="BC3" s="166"/>
      <c r="BD3" s="167"/>
    </row>
    <row r="4" spans="1:56" ht="14.25" customHeight="1">
      <c r="A4" s="156" t="s">
        <v>75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68"/>
      <c r="AY4" s="20"/>
      <c r="AZ4" s="20"/>
      <c r="BA4" s="168"/>
      <c r="BB4" s="20"/>
      <c r="BC4" s="20"/>
      <c r="BD4" s="169"/>
    </row>
    <row r="5" spans="1:56" ht="14.25" customHeight="1">
      <c r="A5" s="156" t="s">
        <v>76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68"/>
      <c r="AY5" s="20"/>
      <c r="AZ5" s="20"/>
      <c r="BA5" s="168"/>
      <c r="BB5" s="20"/>
      <c r="BC5" s="20"/>
      <c r="BD5" s="169"/>
    </row>
    <row r="6" spans="1:56" ht="14.25" customHeight="1">
      <c r="A6" s="156" t="s">
        <v>77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68"/>
      <c r="AY6" s="20"/>
      <c r="AZ6" s="20"/>
      <c r="BA6" s="168"/>
      <c r="BB6" s="20"/>
      <c r="BC6" s="20"/>
      <c r="BD6" s="169"/>
    </row>
    <row r="7" spans="1:56" ht="14.25" customHeight="1" thickBot="1">
      <c r="A7" s="238" t="s">
        <v>78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168"/>
      <c r="AY7" s="20"/>
      <c r="AZ7" s="20"/>
      <c r="BA7" s="168"/>
      <c r="BB7" s="20"/>
      <c r="BC7" s="20"/>
      <c r="BD7" s="169"/>
    </row>
    <row r="8" spans="1:57" ht="14.25" customHeight="1">
      <c r="A8" s="170"/>
      <c r="B8" s="19"/>
      <c r="C8" s="20"/>
      <c r="D8" s="20"/>
      <c r="E8" s="125">
        <v>2014</v>
      </c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201"/>
      <c r="W8" s="125">
        <v>2013</v>
      </c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201"/>
      <c r="AO8" s="125">
        <v>2012</v>
      </c>
      <c r="AP8" s="125"/>
      <c r="AQ8" s="125"/>
      <c r="AR8" s="125"/>
      <c r="AS8" s="125"/>
      <c r="AT8" s="125"/>
      <c r="AU8" s="125"/>
      <c r="AV8" s="125"/>
      <c r="AW8" s="125"/>
      <c r="AX8" s="21"/>
      <c r="AY8" s="140" t="s">
        <v>61</v>
      </c>
      <c r="AZ8" s="141"/>
      <c r="BA8" s="142"/>
      <c r="BB8" s="123" t="s">
        <v>62</v>
      </c>
      <c r="BC8" s="124"/>
      <c r="BD8" s="124"/>
      <c r="BE8" s="230"/>
    </row>
    <row r="9" spans="1:57" ht="14.25" customHeight="1">
      <c r="A9" s="171"/>
      <c r="B9" s="22"/>
      <c r="C9" s="23"/>
      <c r="D9" s="23"/>
      <c r="E9" s="126" t="s">
        <v>17</v>
      </c>
      <c r="F9" s="126"/>
      <c r="G9" s="127"/>
      <c r="H9" s="143" t="s">
        <v>68</v>
      </c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31" t="s">
        <v>70</v>
      </c>
      <c r="U9" s="131"/>
      <c r="V9" s="202"/>
      <c r="W9" s="126" t="s">
        <v>17</v>
      </c>
      <c r="X9" s="126"/>
      <c r="Y9" s="127"/>
      <c r="Z9" s="143" t="s">
        <v>68</v>
      </c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31" t="s">
        <v>70</v>
      </c>
      <c r="AM9" s="131"/>
      <c r="AN9" s="202"/>
      <c r="AO9" s="126" t="s">
        <v>17</v>
      </c>
      <c r="AP9" s="126"/>
      <c r="AQ9" s="127"/>
      <c r="AR9" s="120" t="s">
        <v>18</v>
      </c>
      <c r="AS9" s="121"/>
      <c r="AT9" s="122"/>
      <c r="AU9" s="130" t="s">
        <v>70</v>
      </c>
      <c r="AV9" s="131"/>
      <c r="AW9" s="132"/>
      <c r="AX9" s="24"/>
      <c r="AY9" s="25"/>
      <c r="AZ9" s="25"/>
      <c r="BA9" s="25"/>
      <c r="BB9" s="26"/>
      <c r="BC9" s="26"/>
      <c r="BD9" s="228"/>
      <c r="BE9" s="230"/>
    </row>
    <row r="10" spans="1:57" ht="14.25" customHeight="1">
      <c r="A10" s="172"/>
      <c r="B10" s="27"/>
      <c r="C10" s="28"/>
      <c r="D10" s="28"/>
      <c r="E10" s="29"/>
      <c r="F10" s="29" t="s">
        <v>79</v>
      </c>
      <c r="G10" s="30"/>
      <c r="H10" s="203" t="s">
        <v>73</v>
      </c>
      <c r="I10" s="204"/>
      <c r="J10" s="204"/>
      <c r="K10" s="204"/>
      <c r="L10" s="204"/>
      <c r="M10" s="204"/>
      <c r="N10" s="205" t="s">
        <v>74</v>
      </c>
      <c r="O10" s="206"/>
      <c r="P10" s="206"/>
      <c r="Q10" s="206"/>
      <c r="R10" s="206"/>
      <c r="S10" s="206"/>
      <c r="T10" s="134"/>
      <c r="U10" s="134"/>
      <c r="V10" s="207"/>
      <c r="W10" s="29"/>
      <c r="X10" s="29" t="s">
        <v>79</v>
      </c>
      <c r="Y10" s="30"/>
      <c r="Z10" s="203" t="s">
        <v>73</v>
      </c>
      <c r="AA10" s="204"/>
      <c r="AB10" s="204"/>
      <c r="AC10" s="204"/>
      <c r="AD10" s="204"/>
      <c r="AE10" s="204"/>
      <c r="AF10" s="205" t="s">
        <v>74</v>
      </c>
      <c r="AG10" s="206"/>
      <c r="AH10" s="206"/>
      <c r="AI10" s="206"/>
      <c r="AJ10" s="206"/>
      <c r="AK10" s="206"/>
      <c r="AL10" s="134"/>
      <c r="AM10" s="134"/>
      <c r="AN10" s="207"/>
      <c r="AO10" s="147" t="s">
        <v>79</v>
      </c>
      <c r="AP10" s="147"/>
      <c r="AQ10" s="148"/>
      <c r="AR10" s="31"/>
      <c r="AS10" s="32"/>
      <c r="AT10" s="33"/>
      <c r="AU10" s="133"/>
      <c r="AV10" s="134"/>
      <c r="AW10" s="135"/>
      <c r="AX10" s="34"/>
      <c r="AY10" s="35"/>
      <c r="AZ10" s="35"/>
      <c r="BA10" s="35"/>
      <c r="BB10" s="36"/>
      <c r="BC10" s="36"/>
      <c r="BD10" s="229"/>
      <c r="BE10" s="230"/>
    </row>
    <row r="11" spans="1:56" ht="36.75" customHeight="1">
      <c r="A11" s="173" t="s">
        <v>0</v>
      </c>
      <c r="B11" s="139"/>
      <c r="C11" s="37" t="s">
        <v>27</v>
      </c>
      <c r="D11" s="38" t="s">
        <v>21</v>
      </c>
      <c r="E11" s="39" t="s">
        <v>69</v>
      </c>
      <c r="F11" s="40" t="s">
        <v>19</v>
      </c>
      <c r="G11" s="39" t="s">
        <v>86</v>
      </c>
      <c r="H11" s="41" t="s">
        <v>83</v>
      </c>
      <c r="I11" s="42" t="s">
        <v>19</v>
      </c>
      <c r="J11" s="42" t="s">
        <v>86</v>
      </c>
      <c r="K11" s="43" t="s">
        <v>82</v>
      </c>
      <c r="L11" s="44" t="s">
        <v>19</v>
      </c>
      <c r="M11" s="45" t="s">
        <v>86</v>
      </c>
      <c r="N11" s="46" t="s">
        <v>84</v>
      </c>
      <c r="O11" s="47" t="s">
        <v>19</v>
      </c>
      <c r="P11" s="47" t="s">
        <v>86</v>
      </c>
      <c r="Q11" s="48" t="s">
        <v>85</v>
      </c>
      <c r="R11" s="49" t="s">
        <v>19</v>
      </c>
      <c r="S11" s="49" t="s">
        <v>86</v>
      </c>
      <c r="T11" s="50" t="s">
        <v>71</v>
      </c>
      <c r="U11" s="50" t="s">
        <v>19</v>
      </c>
      <c r="V11" s="200" t="s">
        <v>86</v>
      </c>
      <c r="W11" s="51" t="s">
        <v>69</v>
      </c>
      <c r="X11" s="40" t="s">
        <v>19</v>
      </c>
      <c r="Y11" s="39" t="s">
        <v>86</v>
      </c>
      <c r="Z11" s="41" t="s">
        <v>83</v>
      </c>
      <c r="AA11" s="42" t="s">
        <v>19</v>
      </c>
      <c r="AB11" s="42" t="s">
        <v>86</v>
      </c>
      <c r="AC11" s="43" t="s">
        <v>82</v>
      </c>
      <c r="AD11" s="44" t="s">
        <v>19</v>
      </c>
      <c r="AE11" s="45" t="s">
        <v>86</v>
      </c>
      <c r="AF11" s="46" t="s">
        <v>84</v>
      </c>
      <c r="AG11" s="47" t="s">
        <v>19</v>
      </c>
      <c r="AH11" s="47" t="s">
        <v>86</v>
      </c>
      <c r="AI11" s="48" t="s">
        <v>85</v>
      </c>
      <c r="AJ11" s="49" t="s">
        <v>19</v>
      </c>
      <c r="AK11" s="49" t="s">
        <v>86</v>
      </c>
      <c r="AL11" s="50" t="s">
        <v>71</v>
      </c>
      <c r="AM11" s="50" t="s">
        <v>19</v>
      </c>
      <c r="AN11" s="200" t="s">
        <v>86</v>
      </c>
      <c r="AO11" s="51" t="s">
        <v>16</v>
      </c>
      <c r="AP11" s="40" t="s">
        <v>19</v>
      </c>
      <c r="AQ11" s="39" t="s">
        <v>20</v>
      </c>
      <c r="AR11" s="44" t="s">
        <v>16</v>
      </c>
      <c r="AS11" s="44" t="s">
        <v>19</v>
      </c>
      <c r="AT11" s="45" t="s">
        <v>20</v>
      </c>
      <c r="AU11" s="50" t="s">
        <v>71</v>
      </c>
      <c r="AV11" s="50" t="s">
        <v>19</v>
      </c>
      <c r="AW11" s="200" t="s">
        <v>86</v>
      </c>
      <c r="AX11" s="225"/>
      <c r="AY11" s="52" t="s">
        <v>16</v>
      </c>
      <c r="AZ11" s="52" t="s">
        <v>19</v>
      </c>
      <c r="BA11" s="53" t="s">
        <v>20</v>
      </c>
      <c r="BB11" s="54" t="s">
        <v>16</v>
      </c>
      <c r="BC11" s="54" t="s">
        <v>19</v>
      </c>
      <c r="BD11" s="174" t="s">
        <v>20</v>
      </c>
    </row>
    <row r="12" spans="1:56" s="5" customFormat="1" ht="14.25" customHeight="1">
      <c r="A12" s="175" t="s">
        <v>1</v>
      </c>
      <c r="B12" s="155"/>
      <c r="C12" s="155"/>
      <c r="D12" s="152"/>
      <c r="E12" s="150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227"/>
      <c r="AX12" s="153"/>
      <c r="AY12" s="149"/>
      <c r="AZ12" s="149"/>
      <c r="BA12" s="149"/>
      <c r="BB12" s="149"/>
      <c r="BC12" s="149"/>
      <c r="BD12" s="176"/>
    </row>
    <row r="13" spans="1:56" ht="14.25" customHeight="1">
      <c r="A13" s="177" t="s">
        <v>2</v>
      </c>
      <c r="B13" s="117"/>
      <c r="C13" s="55" t="s">
        <v>28</v>
      </c>
      <c r="D13" s="55" t="s">
        <v>22</v>
      </c>
      <c r="E13" s="56">
        <v>677</v>
      </c>
      <c r="F13" s="56">
        <v>24</v>
      </c>
      <c r="G13" s="57">
        <f aca="true" t="shared" si="0" ref="G13:G19">E13/F13</f>
        <v>28.208333333333332</v>
      </c>
      <c r="H13" s="58">
        <v>40</v>
      </c>
      <c r="I13" s="58">
        <v>3</v>
      </c>
      <c r="J13" s="59">
        <f>H13/I13</f>
        <v>13.333333333333334</v>
      </c>
      <c r="K13" s="60">
        <v>56</v>
      </c>
      <c r="L13" s="60">
        <v>2</v>
      </c>
      <c r="M13" s="61">
        <f>K13/L13</f>
        <v>28</v>
      </c>
      <c r="N13" s="62">
        <v>49</v>
      </c>
      <c r="O13" s="62">
        <v>2</v>
      </c>
      <c r="P13" s="63">
        <f>N13/O13</f>
        <v>24.5</v>
      </c>
      <c r="Q13" s="64">
        <v>114</v>
      </c>
      <c r="R13" s="64">
        <v>2</v>
      </c>
      <c r="S13" s="65">
        <f>Q13/R13</f>
        <v>57</v>
      </c>
      <c r="T13" s="66">
        <f aca="true" t="shared" si="1" ref="T13:U19">SUM(E13,H13,K13,N13,Q13)</f>
        <v>936</v>
      </c>
      <c r="U13" s="66">
        <f t="shared" si="1"/>
        <v>33</v>
      </c>
      <c r="V13" s="240">
        <f>T13/U13</f>
        <v>28.363636363636363</v>
      </c>
      <c r="W13" s="67">
        <v>735</v>
      </c>
      <c r="X13" s="56">
        <v>28</v>
      </c>
      <c r="Y13" s="57">
        <f>W13/X13</f>
        <v>26.25</v>
      </c>
      <c r="Z13" s="58">
        <v>103</v>
      </c>
      <c r="AA13" s="58">
        <v>1</v>
      </c>
      <c r="AB13" s="59">
        <f>Z13/AA13</f>
        <v>103</v>
      </c>
      <c r="AC13" s="60">
        <v>49</v>
      </c>
      <c r="AD13" s="60">
        <v>2</v>
      </c>
      <c r="AE13" s="61">
        <f>AC13/AD13</f>
        <v>24.5</v>
      </c>
      <c r="AF13" s="62">
        <v>128</v>
      </c>
      <c r="AG13" s="62">
        <v>1</v>
      </c>
      <c r="AH13" s="63">
        <f>AF13/AG13</f>
        <v>128</v>
      </c>
      <c r="AI13" s="64">
        <v>54</v>
      </c>
      <c r="AJ13" s="64">
        <v>1</v>
      </c>
      <c r="AK13" s="65">
        <f>AI13/AJ13</f>
        <v>54</v>
      </c>
      <c r="AL13" s="66">
        <f>SUM(W13,Z13,AC13,AF13,AI13)</f>
        <v>1069</v>
      </c>
      <c r="AM13" s="66">
        <f>SUM(X13,AA13,AD13,AG13,AJ13)</f>
        <v>33</v>
      </c>
      <c r="AN13" s="208">
        <f>AL13/AM13</f>
        <v>32.39393939393939</v>
      </c>
      <c r="AO13" s="67">
        <v>1085</v>
      </c>
      <c r="AP13" s="56">
        <v>30</v>
      </c>
      <c r="AQ13" s="57">
        <f aca="true" t="shared" si="2" ref="AQ13:AQ22">AO13/AP13</f>
        <v>36.166666666666664</v>
      </c>
      <c r="AR13" s="60">
        <v>355</v>
      </c>
      <c r="AS13" s="60">
        <v>3</v>
      </c>
      <c r="AT13" s="61">
        <f>AR13/AS13</f>
        <v>118.33333333333333</v>
      </c>
      <c r="AU13" s="66">
        <f>AO13+AR13</f>
        <v>1440</v>
      </c>
      <c r="AV13" s="66">
        <f>AP13+AS13</f>
        <v>33</v>
      </c>
      <c r="AW13" s="208">
        <f>AU13/AV13</f>
        <v>43.63636363636363</v>
      </c>
      <c r="AX13" s="222"/>
      <c r="AY13" s="69">
        <v>1266</v>
      </c>
      <c r="AZ13" s="70">
        <v>30</v>
      </c>
      <c r="BA13" s="71">
        <f aca="true" t="shared" si="3" ref="BA13:BA22">AY13/AZ13</f>
        <v>42.2</v>
      </c>
      <c r="BB13" s="72">
        <v>1485</v>
      </c>
      <c r="BC13" s="72">
        <v>30</v>
      </c>
      <c r="BD13" s="178">
        <f>BB13/BC13</f>
        <v>49.5</v>
      </c>
    </row>
    <row r="14" spans="1:56" ht="14.25" customHeight="1">
      <c r="A14" s="177" t="s">
        <v>3</v>
      </c>
      <c r="B14" s="117"/>
      <c r="C14" s="55" t="s">
        <v>28</v>
      </c>
      <c r="D14" s="55" t="s">
        <v>22</v>
      </c>
      <c r="E14" s="56">
        <v>209</v>
      </c>
      <c r="F14" s="56">
        <v>66</v>
      </c>
      <c r="G14" s="57">
        <f t="shared" si="0"/>
        <v>3.1666666666666665</v>
      </c>
      <c r="H14" s="58">
        <v>23</v>
      </c>
      <c r="I14" s="58">
        <v>7</v>
      </c>
      <c r="J14" s="59">
        <f aca="true" t="shared" si="4" ref="J14:J22">H14/I14</f>
        <v>3.2857142857142856</v>
      </c>
      <c r="K14" s="60">
        <v>25</v>
      </c>
      <c r="L14" s="60">
        <v>7</v>
      </c>
      <c r="M14" s="61">
        <f aca="true" t="shared" si="5" ref="M14:M22">K14/L14</f>
        <v>3.5714285714285716</v>
      </c>
      <c r="N14" s="62">
        <v>34</v>
      </c>
      <c r="O14" s="62">
        <v>4</v>
      </c>
      <c r="P14" s="63">
        <f aca="true" t="shared" si="6" ref="P14:P22">N14/O14</f>
        <v>8.5</v>
      </c>
      <c r="Q14" s="64">
        <v>51</v>
      </c>
      <c r="R14" s="64">
        <v>4</v>
      </c>
      <c r="S14" s="65">
        <f aca="true" t="shared" si="7" ref="S14:S22">Q14/R14</f>
        <v>12.75</v>
      </c>
      <c r="T14" s="66">
        <f t="shared" si="1"/>
        <v>342</v>
      </c>
      <c r="U14" s="66">
        <f t="shared" si="1"/>
        <v>88</v>
      </c>
      <c r="V14" s="240">
        <f aca="true" t="shared" si="8" ref="V14:V19">T14/U14</f>
        <v>3.8863636363636362</v>
      </c>
      <c r="W14" s="67">
        <v>227</v>
      </c>
      <c r="X14" s="56">
        <v>74</v>
      </c>
      <c r="Y14" s="57">
        <f aca="true" t="shared" si="9" ref="Y14:Y19">W14/X14</f>
        <v>3.0675675675675675</v>
      </c>
      <c r="Z14" s="58">
        <v>46</v>
      </c>
      <c r="AA14" s="58">
        <v>3</v>
      </c>
      <c r="AB14" s="59">
        <f aca="true" t="shared" si="10" ref="AB14:AB22">Z14/AA14</f>
        <v>15.333333333333334</v>
      </c>
      <c r="AC14" s="60">
        <v>24</v>
      </c>
      <c r="AD14" s="60">
        <v>4</v>
      </c>
      <c r="AE14" s="61">
        <f aca="true" t="shared" si="11" ref="AE14:AE22">AC14/AD14</f>
        <v>6</v>
      </c>
      <c r="AF14" s="62">
        <v>60</v>
      </c>
      <c r="AG14" s="62">
        <v>3</v>
      </c>
      <c r="AH14" s="63">
        <f>AF14/AG14</f>
        <v>20</v>
      </c>
      <c r="AI14" s="64">
        <v>35</v>
      </c>
      <c r="AJ14" s="64">
        <v>4</v>
      </c>
      <c r="AK14" s="65">
        <f aca="true" t="shared" si="12" ref="AK14:AK22">AI14/AJ14</f>
        <v>8.75</v>
      </c>
      <c r="AL14" s="66">
        <f aca="true" t="shared" si="13" ref="AL14:AL19">SUM(W14,Z14,AC14,AF14,AI14)</f>
        <v>392</v>
      </c>
      <c r="AM14" s="66">
        <f aca="true" t="shared" si="14" ref="AM14:AM19">SUM(X14,AA14,AD14,AG14,AJ14)</f>
        <v>88</v>
      </c>
      <c r="AN14" s="208">
        <f aca="true" t="shared" si="15" ref="AN14:AN22">AL14/AM14</f>
        <v>4.454545454545454</v>
      </c>
      <c r="AO14" s="67">
        <v>446</v>
      </c>
      <c r="AP14" s="56">
        <v>80</v>
      </c>
      <c r="AQ14" s="57">
        <f t="shared" si="2"/>
        <v>5.575</v>
      </c>
      <c r="AR14" s="60">
        <v>200</v>
      </c>
      <c r="AS14" s="60">
        <v>8</v>
      </c>
      <c r="AT14" s="61">
        <f>AR14/AS14</f>
        <v>25</v>
      </c>
      <c r="AU14" s="66">
        <f aca="true" t="shared" si="16" ref="AU14:AU19">AO14+AR14</f>
        <v>646</v>
      </c>
      <c r="AV14" s="66">
        <f aca="true" t="shared" si="17" ref="AV14:AV19">AP14+AS14</f>
        <v>88</v>
      </c>
      <c r="AW14" s="208">
        <f aca="true" t="shared" si="18" ref="AW14:AW22">AU14/AV14</f>
        <v>7.340909090909091</v>
      </c>
      <c r="AX14" s="222"/>
      <c r="AY14" s="70">
        <v>554</v>
      </c>
      <c r="AZ14" s="70">
        <v>80</v>
      </c>
      <c r="BA14" s="71">
        <f t="shared" si="3"/>
        <v>6.925</v>
      </c>
      <c r="BB14" s="72">
        <v>640</v>
      </c>
      <c r="BC14" s="72">
        <v>80</v>
      </c>
      <c r="BD14" s="178">
        <f>BB14/BC14</f>
        <v>8</v>
      </c>
    </row>
    <row r="15" spans="1:56" ht="14.25" customHeight="1">
      <c r="A15" s="177" t="s">
        <v>4</v>
      </c>
      <c r="B15" s="117"/>
      <c r="C15" s="55" t="s">
        <v>28</v>
      </c>
      <c r="D15" s="55" t="s">
        <v>22</v>
      </c>
      <c r="E15" s="56">
        <v>106</v>
      </c>
      <c r="F15" s="56">
        <v>27</v>
      </c>
      <c r="G15" s="57">
        <f t="shared" si="0"/>
        <v>3.925925925925926</v>
      </c>
      <c r="H15" s="58">
        <v>9</v>
      </c>
      <c r="I15" s="58">
        <v>3</v>
      </c>
      <c r="J15" s="59">
        <f t="shared" si="4"/>
        <v>3</v>
      </c>
      <c r="K15" s="60">
        <v>33</v>
      </c>
      <c r="L15" s="60">
        <v>2</v>
      </c>
      <c r="M15" s="61">
        <f t="shared" si="5"/>
        <v>16.5</v>
      </c>
      <c r="N15" s="62">
        <v>11</v>
      </c>
      <c r="O15" s="62">
        <v>2</v>
      </c>
      <c r="P15" s="63">
        <f t="shared" si="6"/>
        <v>5.5</v>
      </c>
      <c r="Q15" s="64">
        <v>31</v>
      </c>
      <c r="R15" s="64">
        <v>2</v>
      </c>
      <c r="S15" s="65">
        <f t="shared" si="7"/>
        <v>15.5</v>
      </c>
      <c r="T15" s="66">
        <f t="shared" si="1"/>
        <v>190</v>
      </c>
      <c r="U15" s="66">
        <f t="shared" si="1"/>
        <v>36</v>
      </c>
      <c r="V15" s="240">
        <f t="shared" si="8"/>
        <v>5.277777777777778</v>
      </c>
      <c r="W15" s="67">
        <v>119</v>
      </c>
      <c r="X15" s="56">
        <v>30</v>
      </c>
      <c r="Y15" s="57">
        <f t="shared" si="9"/>
        <v>3.966666666666667</v>
      </c>
      <c r="Z15" s="58">
        <v>23</v>
      </c>
      <c r="AA15" s="58">
        <v>2</v>
      </c>
      <c r="AB15" s="59">
        <f t="shared" si="10"/>
        <v>11.5</v>
      </c>
      <c r="AC15" s="60">
        <v>16</v>
      </c>
      <c r="AD15" s="60">
        <v>2</v>
      </c>
      <c r="AE15" s="61">
        <f t="shared" si="11"/>
        <v>8</v>
      </c>
      <c r="AF15" s="62">
        <v>41</v>
      </c>
      <c r="AG15" s="62">
        <v>1</v>
      </c>
      <c r="AH15" s="63">
        <f>AF15/AG15</f>
        <v>41</v>
      </c>
      <c r="AI15" s="64">
        <v>14</v>
      </c>
      <c r="AJ15" s="64">
        <v>1</v>
      </c>
      <c r="AK15" s="65">
        <f t="shared" si="12"/>
        <v>14</v>
      </c>
      <c r="AL15" s="66">
        <f t="shared" si="13"/>
        <v>213</v>
      </c>
      <c r="AM15" s="66">
        <f t="shared" si="14"/>
        <v>36</v>
      </c>
      <c r="AN15" s="208">
        <f t="shared" si="15"/>
        <v>5.916666666666667</v>
      </c>
      <c r="AO15" s="67">
        <v>161</v>
      </c>
      <c r="AP15" s="56">
        <v>33</v>
      </c>
      <c r="AQ15" s="57">
        <f t="shared" si="2"/>
        <v>4.878787878787879</v>
      </c>
      <c r="AR15" s="60">
        <v>70</v>
      </c>
      <c r="AS15" s="60">
        <v>3</v>
      </c>
      <c r="AT15" s="61">
        <f>AR15/AS15</f>
        <v>23.333333333333332</v>
      </c>
      <c r="AU15" s="66">
        <f t="shared" si="16"/>
        <v>231</v>
      </c>
      <c r="AV15" s="66">
        <f t="shared" si="17"/>
        <v>36</v>
      </c>
      <c r="AW15" s="208">
        <f t="shared" si="18"/>
        <v>6.416666666666667</v>
      </c>
      <c r="AX15" s="222"/>
      <c r="AY15" s="70">
        <v>226</v>
      </c>
      <c r="AZ15" s="70">
        <v>33</v>
      </c>
      <c r="BA15" s="71">
        <f t="shared" si="3"/>
        <v>6.848484848484849</v>
      </c>
      <c r="BB15" s="72">
        <v>239</v>
      </c>
      <c r="BC15" s="72">
        <v>33</v>
      </c>
      <c r="BD15" s="178">
        <f>BB15/BC15</f>
        <v>7.242424242424242</v>
      </c>
    </row>
    <row r="16" spans="1:56" ht="14.25" customHeight="1">
      <c r="A16" s="177" t="s">
        <v>5</v>
      </c>
      <c r="B16" s="117"/>
      <c r="C16" s="55" t="s">
        <v>28</v>
      </c>
      <c r="D16" s="55" t="s">
        <v>22</v>
      </c>
      <c r="E16" s="56">
        <v>11910</v>
      </c>
      <c r="F16" s="56">
        <v>90</v>
      </c>
      <c r="G16" s="57">
        <f t="shared" si="0"/>
        <v>132.33333333333334</v>
      </c>
      <c r="H16" s="58">
        <v>445</v>
      </c>
      <c r="I16" s="58">
        <v>10</v>
      </c>
      <c r="J16" s="59">
        <f t="shared" si="4"/>
        <v>44.5</v>
      </c>
      <c r="K16" s="60">
        <v>749</v>
      </c>
      <c r="L16" s="60">
        <v>9</v>
      </c>
      <c r="M16" s="61">
        <f t="shared" si="5"/>
        <v>83.22222222222223</v>
      </c>
      <c r="N16" s="62">
        <v>608</v>
      </c>
      <c r="O16" s="62">
        <v>6</v>
      </c>
      <c r="P16" s="63">
        <f t="shared" si="6"/>
        <v>101.33333333333333</v>
      </c>
      <c r="Q16" s="64">
        <v>1214</v>
      </c>
      <c r="R16" s="64">
        <v>6</v>
      </c>
      <c r="S16" s="65">
        <f t="shared" si="7"/>
        <v>202.33333333333334</v>
      </c>
      <c r="T16" s="66">
        <f t="shared" si="1"/>
        <v>14926</v>
      </c>
      <c r="U16" s="66">
        <f t="shared" si="1"/>
        <v>121</v>
      </c>
      <c r="V16" s="240">
        <f t="shared" si="8"/>
        <v>123.35537190082644</v>
      </c>
      <c r="W16" s="67">
        <v>11346</v>
      </c>
      <c r="X16" s="56">
        <v>102</v>
      </c>
      <c r="Y16" s="57">
        <f t="shared" si="9"/>
        <v>111.23529411764706</v>
      </c>
      <c r="Z16" s="58">
        <v>712</v>
      </c>
      <c r="AA16" s="58">
        <v>4</v>
      </c>
      <c r="AB16" s="59">
        <f t="shared" si="10"/>
        <v>178</v>
      </c>
      <c r="AC16" s="60">
        <v>398</v>
      </c>
      <c r="AD16" s="60">
        <v>6</v>
      </c>
      <c r="AE16" s="61">
        <f>AC16/AD16</f>
        <v>66.33333333333333</v>
      </c>
      <c r="AF16" s="62">
        <v>1079</v>
      </c>
      <c r="AG16" s="62">
        <v>4</v>
      </c>
      <c r="AH16" s="63">
        <f>AF16/AG16</f>
        <v>269.75</v>
      </c>
      <c r="AI16" s="64">
        <v>460</v>
      </c>
      <c r="AJ16" s="64">
        <v>5</v>
      </c>
      <c r="AK16" s="65">
        <f t="shared" si="12"/>
        <v>92</v>
      </c>
      <c r="AL16" s="66">
        <f t="shared" si="13"/>
        <v>13995</v>
      </c>
      <c r="AM16" s="66">
        <f t="shared" si="14"/>
        <v>121</v>
      </c>
      <c r="AN16" s="208">
        <f t="shared" si="15"/>
        <v>115.66115702479338</v>
      </c>
      <c r="AO16" s="67">
        <v>12759</v>
      </c>
      <c r="AP16" s="56">
        <v>110</v>
      </c>
      <c r="AQ16" s="57">
        <f t="shared" si="2"/>
        <v>115.99090909090908</v>
      </c>
      <c r="AR16" s="60">
        <v>2429</v>
      </c>
      <c r="AS16" s="60">
        <v>11</v>
      </c>
      <c r="AT16" s="61">
        <f>AR16/AS16</f>
        <v>220.8181818181818</v>
      </c>
      <c r="AU16" s="66">
        <f t="shared" si="16"/>
        <v>15188</v>
      </c>
      <c r="AV16" s="66">
        <f t="shared" si="17"/>
        <v>121</v>
      </c>
      <c r="AW16" s="208">
        <f t="shared" si="18"/>
        <v>125.52066115702479</v>
      </c>
      <c r="AX16" s="222"/>
      <c r="AY16" s="69">
        <v>12308</v>
      </c>
      <c r="AZ16" s="70">
        <v>110</v>
      </c>
      <c r="BA16" s="71">
        <f t="shared" si="3"/>
        <v>111.89090909090909</v>
      </c>
      <c r="BB16" s="72">
        <v>12834</v>
      </c>
      <c r="BC16" s="72">
        <v>110</v>
      </c>
      <c r="BD16" s="178">
        <f>BB16/BC16</f>
        <v>116.67272727272727</v>
      </c>
    </row>
    <row r="17" spans="1:56" ht="14.25" customHeight="1">
      <c r="A17" s="179" t="s">
        <v>40</v>
      </c>
      <c r="B17" s="129"/>
      <c r="C17" s="73" t="s">
        <v>39</v>
      </c>
      <c r="D17" s="74" t="s">
        <v>23</v>
      </c>
      <c r="E17" s="56">
        <v>1196</v>
      </c>
      <c r="F17" s="56">
        <v>12</v>
      </c>
      <c r="G17" s="57">
        <f t="shared" si="0"/>
        <v>99.66666666666667</v>
      </c>
      <c r="H17" s="58">
        <v>246</v>
      </c>
      <c r="I17" s="58">
        <v>1</v>
      </c>
      <c r="J17" s="59">
        <f t="shared" si="4"/>
        <v>246</v>
      </c>
      <c r="K17" s="60">
        <v>436</v>
      </c>
      <c r="L17" s="60">
        <v>2</v>
      </c>
      <c r="M17" s="61">
        <f t="shared" si="5"/>
        <v>218</v>
      </c>
      <c r="N17" s="62">
        <v>216</v>
      </c>
      <c r="O17" s="62">
        <v>1</v>
      </c>
      <c r="P17" s="63">
        <f t="shared" si="6"/>
        <v>216</v>
      </c>
      <c r="Q17" s="64">
        <v>158</v>
      </c>
      <c r="R17" s="64">
        <v>1</v>
      </c>
      <c r="S17" s="65">
        <f t="shared" si="7"/>
        <v>158</v>
      </c>
      <c r="T17" s="66">
        <f t="shared" si="1"/>
        <v>2252</v>
      </c>
      <c r="U17" s="66">
        <f t="shared" si="1"/>
        <v>17</v>
      </c>
      <c r="V17" s="240">
        <f t="shared" si="8"/>
        <v>132.47058823529412</v>
      </c>
      <c r="W17" s="67">
        <v>1089</v>
      </c>
      <c r="X17" s="56">
        <v>14</v>
      </c>
      <c r="Y17" s="57">
        <f t="shared" si="9"/>
        <v>77.78571428571429</v>
      </c>
      <c r="Z17" s="58">
        <v>243</v>
      </c>
      <c r="AA17" s="58">
        <v>1</v>
      </c>
      <c r="AB17" s="59">
        <f t="shared" si="10"/>
        <v>243</v>
      </c>
      <c r="AC17" s="60">
        <v>311</v>
      </c>
      <c r="AD17" s="60">
        <v>1</v>
      </c>
      <c r="AE17" s="61">
        <f t="shared" si="11"/>
        <v>311</v>
      </c>
      <c r="AF17" s="62">
        <v>0</v>
      </c>
      <c r="AG17" s="62">
        <v>0</v>
      </c>
      <c r="AH17" s="63">
        <v>0</v>
      </c>
      <c r="AI17" s="64">
        <v>153</v>
      </c>
      <c r="AJ17" s="64">
        <v>1</v>
      </c>
      <c r="AK17" s="65">
        <f t="shared" si="12"/>
        <v>153</v>
      </c>
      <c r="AL17" s="66">
        <f t="shared" si="13"/>
        <v>1796</v>
      </c>
      <c r="AM17" s="66">
        <f t="shared" si="14"/>
        <v>17</v>
      </c>
      <c r="AN17" s="208">
        <f t="shared" si="15"/>
        <v>105.6470588235294</v>
      </c>
      <c r="AO17" s="67">
        <v>1252</v>
      </c>
      <c r="AP17" s="56">
        <v>15</v>
      </c>
      <c r="AQ17" s="57">
        <f t="shared" si="2"/>
        <v>83.46666666666667</v>
      </c>
      <c r="AR17" s="60">
        <v>442</v>
      </c>
      <c r="AS17" s="60">
        <v>2</v>
      </c>
      <c r="AT17" s="60">
        <f>AR17/AS17</f>
        <v>221</v>
      </c>
      <c r="AU17" s="66">
        <f t="shared" si="16"/>
        <v>1694</v>
      </c>
      <c r="AV17" s="66">
        <f t="shared" si="17"/>
        <v>17</v>
      </c>
      <c r="AW17" s="208">
        <f t="shared" si="18"/>
        <v>99.6470588235294</v>
      </c>
      <c r="AX17" s="222"/>
      <c r="AY17" s="70">
        <v>756</v>
      </c>
      <c r="AZ17" s="70">
        <v>15</v>
      </c>
      <c r="BA17" s="71">
        <f t="shared" si="3"/>
        <v>50.4</v>
      </c>
      <c r="BB17" s="75"/>
      <c r="BC17" s="75"/>
      <c r="BD17" s="180"/>
    </row>
    <row r="18" spans="1:56" ht="14.25" customHeight="1">
      <c r="A18" s="181" t="s">
        <v>41</v>
      </c>
      <c r="B18" s="128"/>
      <c r="C18" s="73" t="s">
        <v>39</v>
      </c>
      <c r="D18" s="74" t="s">
        <v>23</v>
      </c>
      <c r="E18" s="56">
        <v>985</v>
      </c>
      <c r="F18" s="56">
        <v>12</v>
      </c>
      <c r="G18" s="57">
        <f t="shared" si="0"/>
        <v>82.08333333333333</v>
      </c>
      <c r="H18" s="58">
        <v>188</v>
      </c>
      <c r="I18" s="58">
        <v>1</v>
      </c>
      <c r="J18" s="59">
        <f t="shared" si="4"/>
        <v>188</v>
      </c>
      <c r="K18" s="60">
        <v>353</v>
      </c>
      <c r="L18" s="60">
        <v>2</v>
      </c>
      <c r="M18" s="61">
        <f t="shared" si="5"/>
        <v>176.5</v>
      </c>
      <c r="N18" s="62">
        <v>197</v>
      </c>
      <c r="O18" s="62">
        <v>1</v>
      </c>
      <c r="P18" s="63">
        <f t="shared" si="6"/>
        <v>197</v>
      </c>
      <c r="Q18" s="64">
        <v>92</v>
      </c>
      <c r="R18" s="64">
        <v>1</v>
      </c>
      <c r="S18" s="65">
        <f t="shared" si="7"/>
        <v>92</v>
      </c>
      <c r="T18" s="66">
        <f t="shared" si="1"/>
        <v>1815</v>
      </c>
      <c r="U18" s="66">
        <f t="shared" si="1"/>
        <v>17</v>
      </c>
      <c r="V18" s="240">
        <f t="shared" si="8"/>
        <v>106.76470588235294</v>
      </c>
      <c r="W18" s="67">
        <v>975</v>
      </c>
      <c r="X18" s="56">
        <v>14</v>
      </c>
      <c r="Y18" s="57">
        <f t="shared" si="9"/>
        <v>69.64285714285714</v>
      </c>
      <c r="Z18" s="58">
        <v>204</v>
      </c>
      <c r="AA18" s="58">
        <v>1</v>
      </c>
      <c r="AB18" s="59">
        <f t="shared" si="10"/>
        <v>204</v>
      </c>
      <c r="AC18" s="60">
        <v>264</v>
      </c>
      <c r="AD18" s="60">
        <v>1</v>
      </c>
      <c r="AE18" s="61">
        <f t="shared" si="11"/>
        <v>264</v>
      </c>
      <c r="AF18" s="62">
        <v>0</v>
      </c>
      <c r="AG18" s="62">
        <v>0</v>
      </c>
      <c r="AH18" s="63">
        <v>0</v>
      </c>
      <c r="AI18" s="64">
        <v>93</v>
      </c>
      <c r="AJ18" s="64">
        <v>1</v>
      </c>
      <c r="AK18" s="65">
        <f t="shared" si="12"/>
        <v>93</v>
      </c>
      <c r="AL18" s="66">
        <f t="shared" si="13"/>
        <v>1536</v>
      </c>
      <c r="AM18" s="66">
        <f t="shared" si="14"/>
        <v>17</v>
      </c>
      <c r="AN18" s="208">
        <f t="shared" si="15"/>
        <v>90.3529411764706</v>
      </c>
      <c r="AO18" s="67">
        <v>1156</v>
      </c>
      <c r="AP18" s="56">
        <v>15</v>
      </c>
      <c r="AQ18" s="57">
        <f t="shared" si="2"/>
        <v>77.06666666666666</v>
      </c>
      <c r="AR18" s="60">
        <v>344</v>
      </c>
      <c r="AS18" s="60">
        <v>2</v>
      </c>
      <c r="AT18" s="60">
        <f>AR18/AS18</f>
        <v>172</v>
      </c>
      <c r="AU18" s="66">
        <f t="shared" si="16"/>
        <v>1500</v>
      </c>
      <c r="AV18" s="66">
        <f t="shared" si="17"/>
        <v>17</v>
      </c>
      <c r="AW18" s="208">
        <f t="shared" si="18"/>
        <v>88.23529411764706</v>
      </c>
      <c r="AX18" s="222"/>
      <c r="AY18" s="70">
        <v>545</v>
      </c>
      <c r="AZ18" s="70">
        <v>15</v>
      </c>
      <c r="BA18" s="71">
        <f t="shared" si="3"/>
        <v>36.333333333333336</v>
      </c>
      <c r="BB18" s="75"/>
      <c r="BC18" s="75"/>
      <c r="BD18" s="180"/>
    </row>
    <row r="19" spans="1:56" ht="14.25" customHeight="1">
      <c r="A19" s="179" t="s">
        <v>13</v>
      </c>
      <c r="B19" s="129"/>
      <c r="C19" s="73" t="s">
        <v>39</v>
      </c>
      <c r="D19" s="74" t="s">
        <v>23</v>
      </c>
      <c r="E19" s="56">
        <v>2703</v>
      </c>
      <c r="F19" s="56">
        <v>12</v>
      </c>
      <c r="G19" s="57">
        <f t="shared" si="0"/>
        <v>225.25</v>
      </c>
      <c r="H19" s="58">
        <v>632</v>
      </c>
      <c r="I19" s="58">
        <v>1</v>
      </c>
      <c r="J19" s="59">
        <f t="shared" si="4"/>
        <v>632</v>
      </c>
      <c r="K19" s="60">
        <v>1129</v>
      </c>
      <c r="L19" s="60">
        <v>2</v>
      </c>
      <c r="M19" s="61">
        <f t="shared" si="5"/>
        <v>564.5</v>
      </c>
      <c r="N19" s="62">
        <v>495</v>
      </c>
      <c r="O19" s="62">
        <v>1</v>
      </c>
      <c r="P19" s="63">
        <f t="shared" si="6"/>
        <v>495</v>
      </c>
      <c r="Q19" s="64">
        <v>228</v>
      </c>
      <c r="R19" s="64">
        <v>1</v>
      </c>
      <c r="S19" s="65">
        <f t="shared" si="7"/>
        <v>228</v>
      </c>
      <c r="T19" s="66">
        <f t="shared" si="1"/>
        <v>5187</v>
      </c>
      <c r="U19" s="66">
        <f t="shared" si="1"/>
        <v>17</v>
      </c>
      <c r="V19" s="240">
        <f t="shared" si="8"/>
        <v>305.11764705882354</v>
      </c>
      <c r="W19" s="67">
        <v>2403</v>
      </c>
      <c r="X19" s="56">
        <v>14</v>
      </c>
      <c r="Y19" s="57">
        <f t="shared" si="9"/>
        <v>171.64285714285714</v>
      </c>
      <c r="Z19" s="58">
        <v>595</v>
      </c>
      <c r="AA19" s="58">
        <v>1</v>
      </c>
      <c r="AB19" s="59">
        <f t="shared" si="10"/>
        <v>595</v>
      </c>
      <c r="AC19" s="60">
        <v>922</v>
      </c>
      <c r="AD19" s="60">
        <v>1</v>
      </c>
      <c r="AE19" s="61">
        <f t="shared" si="11"/>
        <v>922</v>
      </c>
      <c r="AF19" s="62">
        <v>0</v>
      </c>
      <c r="AG19" s="62">
        <v>0</v>
      </c>
      <c r="AH19" s="63">
        <v>0</v>
      </c>
      <c r="AI19" s="64">
        <v>293</v>
      </c>
      <c r="AJ19" s="64">
        <v>1</v>
      </c>
      <c r="AK19" s="65">
        <f t="shared" si="12"/>
        <v>293</v>
      </c>
      <c r="AL19" s="66">
        <f t="shared" si="13"/>
        <v>4213</v>
      </c>
      <c r="AM19" s="66">
        <f t="shared" si="14"/>
        <v>17</v>
      </c>
      <c r="AN19" s="208">
        <f t="shared" si="15"/>
        <v>247.8235294117647</v>
      </c>
      <c r="AO19" s="67">
        <v>3029</v>
      </c>
      <c r="AP19" s="56">
        <v>15</v>
      </c>
      <c r="AQ19" s="57">
        <f t="shared" si="2"/>
        <v>201.93333333333334</v>
      </c>
      <c r="AR19" s="60">
        <v>1031</v>
      </c>
      <c r="AS19" s="60">
        <v>2</v>
      </c>
      <c r="AT19" s="60">
        <f>AR19/AS19</f>
        <v>515.5</v>
      </c>
      <c r="AU19" s="66">
        <f t="shared" si="16"/>
        <v>4060</v>
      </c>
      <c r="AV19" s="66">
        <f t="shared" si="17"/>
        <v>17</v>
      </c>
      <c r="AW19" s="208">
        <f t="shared" si="18"/>
        <v>238.8235294117647</v>
      </c>
      <c r="AX19" s="222"/>
      <c r="AY19" s="70">
        <v>1321</v>
      </c>
      <c r="AZ19" s="70">
        <v>15</v>
      </c>
      <c r="BA19" s="71">
        <f t="shared" si="3"/>
        <v>88.06666666666666</v>
      </c>
      <c r="BB19" s="75"/>
      <c r="BC19" s="75"/>
      <c r="BD19" s="180"/>
    </row>
    <row r="20" spans="1:56" ht="14.25" customHeight="1">
      <c r="A20" s="182" t="s">
        <v>63</v>
      </c>
      <c r="B20" s="138"/>
      <c r="C20" s="76"/>
      <c r="D20" s="77"/>
      <c r="E20" s="78">
        <f>SUM(E17:E19)</f>
        <v>4884</v>
      </c>
      <c r="F20" s="78">
        <f>SUM(F17:F19)</f>
        <v>36</v>
      </c>
      <c r="G20" s="79">
        <f>E20/F20</f>
        <v>135.66666666666666</v>
      </c>
      <c r="H20" s="78">
        <f>SUM(H17:H19)</f>
        <v>1066</v>
      </c>
      <c r="I20" s="78">
        <f>SUM(I17:I19)</f>
        <v>3</v>
      </c>
      <c r="J20" s="79">
        <f t="shared" si="4"/>
        <v>355.3333333333333</v>
      </c>
      <c r="K20" s="78">
        <f>SUM(K17:K19)</f>
        <v>1918</v>
      </c>
      <c r="L20" s="78">
        <f>SUM(L17:L19)</f>
        <v>6</v>
      </c>
      <c r="M20" s="79">
        <f t="shared" si="5"/>
        <v>319.6666666666667</v>
      </c>
      <c r="N20" s="78">
        <f>SUM(N17:N19)</f>
        <v>908</v>
      </c>
      <c r="O20" s="78">
        <f>SUM(O17:O19)</f>
        <v>3</v>
      </c>
      <c r="P20" s="79">
        <f t="shared" si="6"/>
        <v>302.6666666666667</v>
      </c>
      <c r="Q20" s="78">
        <f>SUM(Q17:Q19)</f>
        <v>478</v>
      </c>
      <c r="R20" s="78">
        <f>SUM(R17:R19)</f>
        <v>3</v>
      </c>
      <c r="S20" s="79">
        <f t="shared" si="7"/>
        <v>159.33333333333334</v>
      </c>
      <c r="T20" s="78">
        <f>SUM(T17:T19)</f>
        <v>9254</v>
      </c>
      <c r="U20" s="78">
        <f>SUM(U17:U19)</f>
        <v>51</v>
      </c>
      <c r="V20" s="209">
        <f>T20/U20</f>
        <v>181.45098039215685</v>
      </c>
      <c r="W20" s="80">
        <f>SUM(W17:W19)</f>
        <v>4467</v>
      </c>
      <c r="X20" s="78">
        <f>SUM(X17:X19)</f>
        <v>42</v>
      </c>
      <c r="Y20" s="79">
        <f>W20/X20</f>
        <v>106.35714285714286</v>
      </c>
      <c r="Z20" s="78">
        <f>SUM(Z17:Z19)</f>
        <v>1042</v>
      </c>
      <c r="AA20" s="78">
        <f>SUM(AA17:AA19)</f>
        <v>3</v>
      </c>
      <c r="AB20" s="79">
        <f t="shared" si="10"/>
        <v>347.3333333333333</v>
      </c>
      <c r="AC20" s="78">
        <f>SUM(AC17:AC19)</f>
        <v>1497</v>
      </c>
      <c r="AD20" s="78">
        <f>SUM(AD17:AD19)</f>
        <v>3</v>
      </c>
      <c r="AE20" s="79">
        <f t="shared" si="11"/>
        <v>499</v>
      </c>
      <c r="AF20" s="78">
        <f>SUM(AF17:AF19)</f>
        <v>0</v>
      </c>
      <c r="AG20" s="78">
        <f>SUM(AG17:AG19)</f>
        <v>0</v>
      </c>
      <c r="AH20" s="79">
        <v>0</v>
      </c>
      <c r="AI20" s="78">
        <f>SUM(AI17:AI19)</f>
        <v>539</v>
      </c>
      <c r="AJ20" s="78">
        <f>SUM(AJ17:AJ19)</f>
        <v>3</v>
      </c>
      <c r="AK20" s="79">
        <f t="shared" si="12"/>
        <v>179.66666666666666</v>
      </c>
      <c r="AL20" s="78">
        <f>SUM(AL17:AL19)</f>
        <v>7545</v>
      </c>
      <c r="AM20" s="78">
        <f>SUM(AM17:AM19)</f>
        <v>51</v>
      </c>
      <c r="AN20" s="209">
        <f t="shared" si="15"/>
        <v>147.94117647058823</v>
      </c>
      <c r="AO20" s="80">
        <f>SUM(AO17:AO19)</f>
        <v>5437</v>
      </c>
      <c r="AP20" s="78">
        <f>SUM(AP17:AP19)</f>
        <v>45</v>
      </c>
      <c r="AQ20" s="79">
        <f t="shared" si="2"/>
        <v>120.82222222222222</v>
      </c>
      <c r="AR20" s="78">
        <f>SUM(AR17:AR19)</f>
        <v>1817</v>
      </c>
      <c r="AS20" s="78">
        <f>SUM(AS17:AS19)</f>
        <v>6</v>
      </c>
      <c r="AT20" s="79">
        <f>AR20/AS20</f>
        <v>302.8333333333333</v>
      </c>
      <c r="AU20" s="78">
        <f>SUM(AU17:AU19)</f>
        <v>7254</v>
      </c>
      <c r="AV20" s="78">
        <f>SUM(AV17:AV19)</f>
        <v>51</v>
      </c>
      <c r="AW20" s="209">
        <f t="shared" si="18"/>
        <v>142.23529411764707</v>
      </c>
      <c r="AX20" s="222"/>
      <c r="AY20" s="78">
        <f>SUM(AY17:AY19)</f>
        <v>2622</v>
      </c>
      <c r="AZ20" s="78">
        <f>SUM(AZ17:AZ19)</f>
        <v>45</v>
      </c>
      <c r="BA20" s="79">
        <f t="shared" si="3"/>
        <v>58.266666666666666</v>
      </c>
      <c r="BB20" s="78">
        <f>SUM(BB17:BB19)</f>
        <v>0</v>
      </c>
      <c r="BC20" s="78">
        <f>SUM(BC17:BC19)</f>
        <v>0</v>
      </c>
      <c r="BD20" s="183" t="e">
        <f>BB20/BC20</f>
        <v>#DIV/0!</v>
      </c>
    </row>
    <row r="21" spans="1:56" ht="14.25" customHeight="1">
      <c r="A21" s="182" t="s">
        <v>64</v>
      </c>
      <c r="B21" s="138"/>
      <c r="C21" s="81"/>
      <c r="D21" s="77"/>
      <c r="E21" s="78">
        <f>SUM(E13:E16)</f>
        <v>12902</v>
      </c>
      <c r="F21" s="78">
        <f>SUM(F13:F16)</f>
        <v>207</v>
      </c>
      <c r="G21" s="79">
        <f>E21/F21</f>
        <v>62.328502415458935</v>
      </c>
      <c r="H21" s="78">
        <f>SUM(H13:H16)</f>
        <v>517</v>
      </c>
      <c r="I21" s="78">
        <f>SUM(I13:I16)</f>
        <v>23</v>
      </c>
      <c r="J21" s="79">
        <f t="shared" si="4"/>
        <v>22.47826086956522</v>
      </c>
      <c r="K21" s="78">
        <f>SUM(K13:K16)</f>
        <v>863</v>
      </c>
      <c r="L21" s="78">
        <f>SUM(L13:L16)</f>
        <v>20</v>
      </c>
      <c r="M21" s="79">
        <f t="shared" si="5"/>
        <v>43.15</v>
      </c>
      <c r="N21" s="78">
        <f>SUM(N13:N16)</f>
        <v>702</v>
      </c>
      <c r="O21" s="78">
        <f>SUM(O13:O16)</f>
        <v>14</v>
      </c>
      <c r="P21" s="79">
        <f t="shared" si="6"/>
        <v>50.142857142857146</v>
      </c>
      <c r="Q21" s="78">
        <f>SUM(Q13:Q16)</f>
        <v>1410</v>
      </c>
      <c r="R21" s="78">
        <f>SUM(R13:R16)</f>
        <v>14</v>
      </c>
      <c r="S21" s="79">
        <f t="shared" si="7"/>
        <v>100.71428571428571</v>
      </c>
      <c r="T21" s="78">
        <f>SUM(T13:T16)</f>
        <v>16394</v>
      </c>
      <c r="U21" s="78">
        <f>SUM(U13:U16)</f>
        <v>278</v>
      </c>
      <c r="V21" s="209">
        <f>T21/U21</f>
        <v>58.97122302158273</v>
      </c>
      <c r="W21" s="80">
        <f>SUM(W13:W16)</f>
        <v>12427</v>
      </c>
      <c r="X21" s="78">
        <f>SUM(X13:X16)</f>
        <v>234</v>
      </c>
      <c r="Y21" s="79">
        <f>W21/X21</f>
        <v>53.10683760683761</v>
      </c>
      <c r="Z21" s="78">
        <f>SUM(Z13:Z16)</f>
        <v>884</v>
      </c>
      <c r="AA21" s="78">
        <f>SUM(AA13:AA16)</f>
        <v>10</v>
      </c>
      <c r="AB21" s="79">
        <f t="shared" si="10"/>
        <v>88.4</v>
      </c>
      <c r="AC21" s="78">
        <f>SUM(AC13:AC16)</f>
        <v>487</v>
      </c>
      <c r="AD21" s="78">
        <f>SUM(AD13:AD16)</f>
        <v>14</v>
      </c>
      <c r="AE21" s="79">
        <f t="shared" si="11"/>
        <v>34.785714285714285</v>
      </c>
      <c r="AF21" s="78">
        <f>SUM(AF13:AF16)</f>
        <v>1308</v>
      </c>
      <c r="AG21" s="78">
        <f>SUM(AG13:AG16)</f>
        <v>9</v>
      </c>
      <c r="AH21" s="79">
        <f>AF21/AG21</f>
        <v>145.33333333333334</v>
      </c>
      <c r="AI21" s="78">
        <f>SUM(AI13:AI16)</f>
        <v>563</v>
      </c>
      <c r="AJ21" s="78">
        <f>SUM(AJ13:AJ16)</f>
        <v>11</v>
      </c>
      <c r="AK21" s="79">
        <f t="shared" si="12"/>
        <v>51.18181818181818</v>
      </c>
      <c r="AL21" s="78">
        <f>SUM(AL13:AL16)</f>
        <v>15669</v>
      </c>
      <c r="AM21" s="78">
        <f>SUM(AM13:AM16)</f>
        <v>278</v>
      </c>
      <c r="AN21" s="209">
        <f t="shared" si="15"/>
        <v>56.36330935251799</v>
      </c>
      <c r="AO21" s="80">
        <f>SUM(AO13:AO16)</f>
        <v>14451</v>
      </c>
      <c r="AP21" s="78">
        <f>SUM(AP13:AP16)</f>
        <v>253</v>
      </c>
      <c r="AQ21" s="79">
        <f t="shared" si="2"/>
        <v>57.11857707509881</v>
      </c>
      <c r="AR21" s="78">
        <f>SUM(AR13:AR16)</f>
        <v>3054</v>
      </c>
      <c r="AS21" s="78">
        <f>SUM(AS13:AS16)</f>
        <v>25</v>
      </c>
      <c r="AT21" s="79">
        <f>AR21/AS21</f>
        <v>122.16</v>
      </c>
      <c r="AU21" s="78">
        <f>SUM(AU13:AU16)</f>
        <v>17505</v>
      </c>
      <c r="AV21" s="78">
        <f>SUM(AV13:AV16)</f>
        <v>278</v>
      </c>
      <c r="AW21" s="209">
        <f t="shared" si="18"/>
        <v>62.96762589928058</v>
      </c>
      <c r="AX21" s="222"/>
      <c r="AY21" s="78">
        <f>SUM(AY13:AY16)</f>
        <v>14354</v>
      </c>
      <c r="AZ21" s="78">
        <f>SUM(AZ13:AZ16)</f>
        <v>253</v>
      </c>
      <c r="BA21" s="79">
        <f t="shared" si="3"/>
        <v>56.73517786561265</v>
      </c>
      <c r="BB21" s="78">
        <f>SUM(BB13:BB16)</f>
        <v>15198</v>
      </c>
      <c r="BC21" s="78">
        <f>SUM(BC13:BC16)</f>
        <v>253</v>
      </c>
      <c r="BD21" s="183">
        <f>BB21/BC21</f>
        <v>60.07114624505929</v>
      </c>
    </row>
    <row r="22" spans="1:57" s="5" customFormat="1" ht="14.25" customHeight="1">
      <c r="A22" s="184" t="s">
        <v>65</v>
      </c>
      <c r="B22" s="116"/>
      <c r="C22" s="82"/>
      <c r="D22" s="82"/>
      <c r="E22" s="83">
        <f>SUM(E13:E19)</f>
        <v>17786</v>
      </c>
      <c r="F22" s="84">
        <f>SUM(F13:F19)</f>
        <v>243</v>
      </c>
      <c r="G22" s="85">
        <f>E22/F22</f>
        <v>73.19341563786008</v>
      </c>
      <c r="H22" s="83">
        <f>SUM(H13:H19)</f>
        <v>1583</v>
      </c>
      <c r="I22" s="84">
        <f>SUM(I13:I19)</f>
        <v>26</v>
      </c>
      <c r="J22" s="85">
        <f t="shared" si="4"/>
        <v>60.88461538461539</v>
      </c>
      <c r="K22" s="83">
        <f>SUM(K13:K19)</f>
        <v>2781</v>
      </c>
      <c r="L22" s="84">
        <f>SUM(L13:L19)</f>
        <v>26</v>
      </c>
      <c r="M22" s="85">
        <f t="shared" si="5"/>
        <v>106.96153846153847</v>
      </c>
      <c r="N22" s="83">
        <f>SUM(N13:N19)</f>
        <v>1610</v>
      </c>
      <c r="O22" s="84">
        <f>SUM(O13:O19)</f>
        <v>17</v>
      </c>
      <c r="P22" s="85">
        <f t="shared" si="6"/>
        <v>94.70588235294117</v>
      </c>
      <c r="Q22" s="83">
        <f>SUM(Q13:Q19)</f>
        <v>1888</v>
      </c>
      <c r="R22" s="84">
        <f>SUM(R13:R19)</f>
        <v>17</v>
      </c>
      <c r="S22" s="85">
        <f t="shared" si="7"/>
        <v>111.05882352941177</v>
      </c>
      <c r="T22" s="83">
        <f>SUM(T13:T19)</f>
        <v>25648</v>
      </c>
      <c r="U22" s="84">
        <f>SUM(U13:U19)</f>
        <v>329</v>
      </c>
      <c r="V22" s="210">
        <f>T22/U22</f>
        <v>77.95744680851064</v>
      </c>
      <c r="W22" s="86">
        <f>SUM(W13:W19)</f>
        <v>16894</v>
      </c>
      <c r="X22" s="84">
        <f>SUM(X13:X19)</f>
        <v>276</v>
      </c>
      <c r="Y22" s="85">
        <f>W22/X22</f>
        <v>61.210144927536234</v>
      </c>
      <c r="Z22" s="86">
        <f>SUM(Z13:Z19)</f>
        <v>1926</v>
      </c>
      <c r="AA22" s="86">
        <f>SUM(AA13:AA19)</f>
        <v>13</v>
      </c>
      <c r="AB22" s="85">
        <f t="shared" si="10"/>
        <v>148.15384615384616</v>
      </c>
      <c r="AC22" s="86">
        <f>SUM(AC13:AC19)</f>
        <v>1984</v>
      </c>
      <c r="AD22" s="86">
        <f>SUM(AD13:AD19)</f>
        <v>17</v>
      </c>
      <c r="AE22" s="85">
        <f t="shared" si="11"/>
        <v>116.70588235294117</v>
      </c>
      <c r="AF22" s="86">
        <f>SUM(AF13:AF19)</f>
        <v>1308</v>
      </c>
      <c r="AG22" s="86">
        <f>SUM(AG13:AG19)</f>
        <v>9</v>
      </c>
      <c r="AH22" s="85">
        <f>AF22/AG22</f>
        <v>145.33333333333334</v>
      </c>
      <c r="AI22" s="86">
        <f>SUM(AI13:AI19)</f>
        <v>1102</v>
      </c>
      <c r="AJ22" s="86">
        <f>SUM(AJ13:AJ19)</f>
        <v>14</v>
      </c>
      <c r="AK22" s="85">
        <f t="shared" si="12"/>
        <v>78.71428571428571</v>
      </c>
      <c r="AL22" s="86">
        <f>SUM(AL20:AL21)</f>
        <v>23214</v>
      </c>
      <c r="AM22" s="86">
        <f>SUM(AM13:AM19)</f>
        <v>329</v>
      </c>
      <c r="AN22" s="210">
        <f t="shared" si="15"/>
        <v>70.55927051671732</v>
      </c>
      <c r="AO22" s="86">
        <f>SUM(AO13:AO19)</f>
        <v>19888</v>
      </c>
      <c r="AP22" s="84">
        <f>SUM(AP13:AP19)</f>
        <v>298</v>
      </c>
      <c r="AQ22" s="85">
        <f t="shared" si="2"/>
        <v>66.73825503355705</v>
      </c>
      <c r="AR22" s="84">
        <f>SUM(AR13:AR19)</f>
        <v>4871</v>
      </c>
      <c r="AS22" s="84">
        <f>SUM(AS13:AS19)</f>
        <v>31</v>
      </c>
      <c r="AT22" s="85">
        <f>AR22/AS22</f>
        <v>157.1290322580645</v>
      </c>
      <c r="AU22" s="86">
        <f>SUM(AU20:AU21)</f>
        <v>24759</v>
      </c>
      <c r="AV22" s="86">
        <f>SUM(AV13:AV19)</f>
        <v>329</v>
      </c>
      <c r="AW22" s="210">
        <f t="shared" si="18"/>
        <v>75.25531914893617</v>
      </c>
      <c r="AX22" s="223"/>
      <c r="AY22" s="84">
        <f>SUM(AY13:AY19)</f>
        <v>16976</v>
      </c>
      <c r="AZ22" s="84">
        <f>SUM(AZ13:AZ19)</f>
        <v>298</v>
      </c>
      <c r="BA22" s="85">
        <f t="shared" si="3"/>
        <v>56.966442953020135</v>
      </c>
      <c r="BB22" s="84">
        <f>SUM(BB13:BB19)</f>
        <v>15198</v>
      </c>
      <c r="BC22" s="84">
        <f>SUM(BC13:BC19)</f>
        <v>253</v>
      </c>
      <c r="BD22" s="235">
        <f>BB22/BC22</f>
        <v>60.07114624505929</v>
      </c>
      <c r="BE22" s="233"/>
    </row>
    <row r="23" spans="1:57" s="5" customFormat="1" ht="14.25" customHeight="1">
      <c r="A23" s="186" t="s">
        <v>6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51"/>
      <c r="BE23" s="233"/>
    </row>
    <row r="24" spans="1:57" ht="14.25" customHeight="1">
      <c r="A24" s="188" t="s">
        <v>24</v>
      </c>
      <c r="B24" s="118"/>
      <c r="C24" s="87" t="s">
        <v>28</v>
      </c>
      <c r="D24" s="74" t="s">
        <v>23</v>
      </c>
      <c r="E24" s="56">
        <v>1612</v>
      </c>
      <c r="F24" s="56">
        <v>37</v>
      </c>
      <c r="G24" s="57">
        <f aca="true" t="shared" si="19" ref="G24:G32">E24/F24</f>
        <v>43.567567567567565</v>
      </c>
      <c r="H24" s="58">
        <v>274</v>
      </c>
      <c r="I24" s="58">
        <v>4</v>
      </c>
      <c r="J24" s="59">
        <f aca="true" t="shared" si="20" ref="J24:J33">H24/I24</f>
        <v>68.5</v>
      </c>
      <c r="K24" s="60">
        <v>308</v>
      </c>
      <c r="L24" s="60">
        <v>3</v>
      </c>
      <c r="M24" s="61">
        <f aca="true" t="shared" si="21" ref="M24:M33">K24/L24</f>
        <v>102.66666666666667</v>
      </c>
      <c r="N24" s="62">
        <v>229</v>
      </c>
      <c r="O24" s="62">
        <v>3</v>
      </c>
      <c r="P24" s="63">
        <f aca="true" t="shared" si="22" ref="P24:P33">N24/O24</f>
        <v>76.33333333333333</v>
      </c>
      <c r="Q24" s="64">
        <v>209</v>
      </c>
      <c r="R24" s="64">
        <v>3</v>
      </c>
      <c r="S24" s="65">
        <f aca="true" t="shared" si="23" ref="S24:S33">Q24/R24</f>
        <v>69.66666666666667</v>
      </c>
      <c r="T24" s="66">
        <f aca="true" t="shared" si="24" ref="T24:T32">SUM(E24,H24,K24,N24,Q24)</f>
        <v>2632</v>
      </c>
      <c r="U24" s="66">
        <f aca="true" t="shared" si="25" ref="U24:U32">SUM(F24,I24,L24,O24,R24)</f>
        <v>50</v>
      </c>
      <c r="V24" s="240">
        <f aca="true" t="shared" si="26" ref="V24:V33">T24/U24</f>
        <v>52.64</v>
      </c>
      <c r="W24" s="67">
        <v>1349</v>
      </c>
      <c r="X24" s="56">
        <v>42</v>
      </c>
      <c r="Y24" s="57">
        <f>W24/X24</f>
        <v>32.11904761904762</v>
      </c>
      <c r="Z24" s="58">
        <v>142</v>
      </c>
      <c r="AA24" s="58">
        <v>2</v>
      </c>
      <c r="AB24" s="59">
        <f aca="true" t="shared" si="27" ref="AB24:AB33">Z24/AA24</f>
        <v>71</v>
      </c>
      <c r="AC24" s="60">
        <v>225</v>
      </c>
      <c r="AD24" s="60">
        <v>2</v>
      </c>
      <c r="AE24" s="61">
        <f>AC24/AD24</f>
        <v>112.5</v>
      </c>
      <c r="AF24" s="62">
        <v>207</v>
      </c>
      <c r="AG24" s="62">
        <v>2</v>
      </c>
      <c r="AH24" s="63">
        <f aca="true" t="shared" si="28" ref="AH24:AH33">AF24/AG24</f>
        <v>103.5</v>
      </c>
      <c r="AI24" s="64">
        <v>86</v>
      </c>
      <c r="AJ24" s="64">
        <v>2</v>
      </c>
      <c r="AK24" s="65">
        <f>AI24/AJ24</f>
        <v>43</v>
      </c>
      <c r="AL24" s="66">
        <f>SUM(W24,Z24,AC24,AF24,AI24)</f>
        <v>2009</v>
      </c>
      <c r="AM24" s="66">
        <f>SUM(X24,AA24,AD24,AG24,AJ24)</f>
        <v>50</v>
      </c>
      <c r="AN24" s="211">
        <f>AL24/AM24</f>
        <v>40.18</v>
      </c>
      <c r="AO24" s="67">
        <v>1709</v>
      </c>
      <c r="AP24" s="56">
        <v>45</v>
      </c>
      <c r="AQ24" s="57">
        <f aca="true" t="shared" si="29" ref="AQ24:AQ33">AO24/AP24</f>
        <v>37.977777777777774</v>
      </c>
      <c r="AR24" s="60">
        <v>412</v>
      </c>
      <c r="AS24" s="60">
        <v>5</v>
      </c>
      <c r="AT24" s="60">
        <f aca="true" t="shared" si="30" ref="AT24:AT32">AR24/AS24</f>
        <v>82.4</v>
      </c>
      <c r="AU24" s="66">
        <f>AO24+AR24</f>
        <v>2121</v>
      </c>
      <c r="AV24" s="66">
        <f>AP24+AS24</f>
        <v>50</v>
      </c>
      <c r="AW24" s="211">
        <f>AU24/AV24</f>
        <v>42.42</v>
      </c>
      <c r="AX24" s="222"/>
      <c r="AY24" s="70">
        <v>1225</v>
      </c>
      <c r="AZ24" s="70">
        <v>45</v>
      </c>
      <c r="BA24" s="71">
        <f aca="true" t="shared" si="31" ref="BA24:BA29">AY24/AZ24</f>
        <v>27.22222222222222</v>
      </c>
      <c r="BB24" s="88">
        <v>964</v>
      </c>
      <c r="BC24" s="88">
        <v>45</v>
      </c>
      <c r="BD24" s="237">
        <f aca="true" t="shared" si="32" ref="BD24:BD29">BB24/BC24</f>
        <v>21.42222222222222</v>
      </c>
      <c r="BE24" s="230"/>
    </row>
    <row r="25" spans="1:56" ht="14.25" customHeight="1">
      <c r="A25" s="188" t="s">
        <v>25</v>
      </c>
      <c r="B25" s="118"/>
      <c r="C25" s="87" t="s">
        <v>28</v>
      </c>
      <c r="D25" s="74" t="s">
        <v>23</v>
      </c>
      <c r="E25" s="56">
        <v>2073</v>
      </c>
      <c r="F25" s="56">
        <v>37</v>
      </c>
      <c r="G25" s="57">
        <f t="shared" si="19"/>
        <v>56.027027027027025</v>
      </c>
      <c r="H25" s="58">
        <v>424</v>
      </c>
      <c r="I25" s="58">
        <v>4</v>
      </c>
      <c r="J25" s="59">
        <f t="shared" si="20"/>
        <v>106</v>
      </c>
      <c r="K25" s="60">
        <v>381</v>
      </c>
      <c r="L25" s="60">
        <v>3</v>
      </c>
      <c r="M25" s="61">
        <f t="shared" si="21"/>
        <v>127</v>
      </c>
      <c r="N25" s="62">
        <v>341</v>
      </c>
      <c r="O25" s="62">
        <v>3</v>
      </c>
      <c r="P25" s="63">
        <f t="shared" si="22"/>
        <v>113.66666666666667</v>
      </c>
      <c r="Q25" s="64">
        <v>214</v>
      </c>
      <c r="R25" s="64">
        <v>3</v>
      </c>
      <c r="S25" s="65">
        <f t="shared" si="23"/>
        <v>71.33333333333333</v>
      </c>
      <c r="T25" s="66">
        <f t="shared" si="24"/>
        <v>3433</v>
      </c>
      <c r="U25" s="66">
        <f t="shared" si="25"/>
        <v>50</v>
      </c>
      <c r="V25" s="240">
        <f t="shared" si="26"/>
        <v>68.66</v>
      </c>
      <c r="W25" s="67">
        <v>2017</v>
      </c>
      <c r="X25" s="56">
        <v>42</v>
      </c>
      <c r="Y25" s="57">
        <f>W25/X25</f>
        <v>48.023809523809526</v>
      </c>
      <c r="Z25" s="58">
        <v>319</v>
      </c>
      <c r="AA25" s="58">
        <v>2</v>
      </c>
      <c r="AB25" s="59">
        <f t="shared" si="27"/>
        <v>159.5</v>
      </c>
      <c r="AC25" s="60">
        <v>278</v>
      </c>
      <c r="AD25" s="60">
        <v>2</v>
      </c>
      <c r="AE25" s="61">
        <f>AC25/AD25</f>
        <v>139</v>
      </c>
      <c r="AF25" s="62">
        <v>313</v>
      </c>
      <c r="AG25" s="62">
        <v>2</v>
      </c>
      <c r="AH25" s="63">
        <f t="shared" si="28"/>
        <v>156.5</v>
      </c>
      <c r="AI25" s="64">
        <v>117</v>
      </c>
      <c r="AJ25" s="64">
        <v>2</v>
      </c>
      <c r="AK25" s="65">
        <f>AI25/AJ25</f>
        <v>58.5</v>
      </c>
      <c r="AL25" s="66">
        <f aca="true" t="shared" si="33" ref="AL25:AL32">SUM(W25,Z25,AC25,AF25,AI25)</f>
        <v>3044</v>
      </c>
      <c r="AM25" s="66">
        <f aca="true" t="shared" si="34" ref="AM25:AM32">SUM(X25,AA25,AD25,AG25,AJ25)</f>
        <v>50</v>
      </c>
      <c r="AN25" s="211">
        <f>AL25/AM25</f>
        <v>60.88</v>
      </c>
      <c r="AO25" s="67">
        <v>2817</v>
      </c>
      <c r="AP25" s="56">
        <v>45</v>
      </c>
      <c r="AQ25" s="57">
        <f t="shared" si="29"/>
        <v>62.6</v>
      </c>
      <c r="AR25" s="60">
        <v>542</v>
      </c>
      <c r="AS25" s="60">
        <v>5</v>
      </c>
      <c r="AT25" s="60">
        <f t="shared" si="30"/>
        <v>108.4</v>
      </c>
      <c r="AU25" s="66">
        <f aca="true" t="shared" si="35" ref="AU25:AU32">AO25+AR25</f>
        <v>3359</v>
      </c>
      <c r="AV25" s="66">
        <f aca="true" t="shared" si="36" ref="AV25:AV32">AP25+AS25</f>
        <v>50</v>
      </c>
      <c r="AW25" s="211">
        <f>AU25/AV25</f>
        <v>67.18</v>
      </c>
      <c r="AX25" s="222"/>
      <c r="AY25" s="70">
        <v>1630</v>
      </c>
      <c r="AZ25" s="70">
        <v>45</v>
      </c>
      <c r="BA25" s="71">
        <f t="shared" si="31"/>
        <v>36.22222222222222</v>
      </c>
      <c r="BB25" s="88">
        <v>1173</v>
      </c>
      <c r="BC25" s="88">
        <v>45</v>
      </c>
      <c r="BD25" s="178">
        <f t="shared" si="32"/>
        <v>26.066666666666666</v>
      </c>
    </row>
    <row r="26" spans="1:56" ht="14.25" customHeight="1">
      <c r="A26" s="188" t="s">
        <v>26</v>
      </c>
      <c r="B26" s="118"/>
      <c r="C26" s="87" t="s">
        <v>28</v>
      </c>
      <c r="D26" s="74" t="s">
        <v>23</v>
      </c>
      <c r="E26" s="56">
        <v>2120</v>
      </c>
      <c r="F26" s="56">
        <v>37</v>
      </c>
      <c r="G26" s="57">
        <f t="shared" si="19"/>
        <v>57.2972972972973</v>
      </c>
      <c r="H26" s="58">
        <v>383</v>
      </c>
      <c r="I26" s="58">
        <v>4</v>
      </c>
      <c r="J26" s="59">
        <f t="shared" si="20"/>
        <v>95.75</v>
      </c>
      <c r="K26" s="60">
        <v>369</v>
      </c>
      <c r="L26" s="60">
        <v>3</v>
      </c>
      <c r="M26" s="61">
        <f t="shared" si="21"/>
        <v>123</v>
      </c>
      <c r="N26" s="62">
        <v>387</v>
      </c>
      <c r="O26" s="62">
        <v>3</v>
      </c>
      <c r="P26" s="63">
        <f t="shared" si="22"/>
        <v>129</v>
      </c>
      <c r="Q26" s="64">
        <v>254</v>
      </c>
      <c r="R26" s="64">
        <v>3</v>
      </c>
      <c r="S26" s="65">
        <f t="shared" si="23"/>
        <v>84.66666666666667</v>
      </c>
      <c r="T26" s="66">
        <f t="shared" si="24"/>
        <v>3513</v>
      </c>
      <c r="U26" s="66">
        <f t="shared" si="25"/>
        <v>50</v>
      </c>
      <c r="V26" s="240">
        <f t="shared" si="26"/>
        <v>70.26</v>
      </c>
      <c r="W26" s="67">
        <v>1772</v>
      </c>
      <c r="X26" s="56">
        <v>42</v>
      </c>
      <c r="Y26" s="57">
        <f>W26/X26</f>
        <v>42.19047619047619</v>
      </c>
      <c r="Z26" s="58">
        <v>244</v>
      </c>
      <c r="AA26" s="58">
        <v>2</v>
      </c>
      <c r="AB26" s="59">
        <f t="shared" si="27"/>
        <v>122</v>
      </c>
      <c r="AC26" s="60">
        <v>275</v>
      </c>
      <c r="AD26" s="60">
        <v>2</v>
      </c>
      <c r="AE26" s="61">
        <f>AC26/AD26</f>
        <v>137.5</v>
      </c>
      <c r="AF26" s="62">
        <v>297</v>
      </c>
      <c r="AG26" s="62">
        <v>2</v>
      </c>
      <c r="AH26" s="63">
        <f t="shared" si="28"/>
        <v>148.5</v>
      </c>
      <c r="AI26" s="64">
        <v>139</v>
      </c>
      <c r="AJ26" s="64">
        <v>2</v>
      </c>
      <c r="AK26" s="65">
        <f>AI26/AJ26</f>
        <v>69.5</v>
      </c>
      <c r="AL26" s="66">
        <f t="shared" si="33"/>
        <v>2727</v>
      </c>
      <c r="AM26" s="66">
        <f t="shared" si="34"/>
        <v>50</v>
      </c>
      <c r="AN26" s="211">
        <f aca="true" t="shared" si="37" ref="AN26:AN32">AL26/AM26</f>
        <v>54.54</v>
      </c>
      <c r="AO26" s="67">
        <v>2284</v>
      </c>
      <c r="AP26" s="56">
        <v>45</v>
      </c>
      <c r="AQ26" s="57">
        <f t="shared" si="29"/>
        <v>50.75555555555555</v>
      </c>
      <c r="AR26" s="60">
        <v>487</v>
      </c>
      <c r="AS26" s="60">
        <v>5</v>
      </c>
      <c r="AT26" s="60">
        <f t="shared" si="30"/>
        <v>97.4</v>
      </c>
      <c r="AU26" s="66">
        <f t="shared" si="35"/>
        <v>2771</v>
      </c>
      <c r="AV26" s="66">
        <f t="shared" si="36"/>
        <v>50</v>
      </c>
      <c r="AW26" s="211">
        <f aca="true" t="shared" si="38" ref="AW26:AW32">AU26/AV26</f>
        <v>55.42</v>
      </c>
      <c r="AX26" s="222"/>
      <c r="AY26" s="70">
        <v>1516</v>
      </c>
      <c r="AZ26" s="70">
        <v>45</v>
      </c>
      <c r="BA26" s="71">
        <f t="shared" si="31"/>
        <v>33.68888888888889</v>
      </c>
      <c r="BB26" s="88">
        <v>965</v>
      </c>
      <c r="BC26" s="88">
        <v>45</v>
      </c>
      <c r="BD26" s="178">
        <f t="shared" si="32"/>
        <v>21.444444444444443</v>
      </c>
    </row>
    <row r="27" spans="1:56" ht="14.25" customHeight="1">
      <c r="A27" s="188" t="s">
        <v>30</v>
      </c>
      <c r="B27" s="118"/>
      <c r="C27" s="87" t="s">
        <v>28</v>
      </c>
      <c r="D27" s="74" t="s">
        <v>23</v>
      </c>
      <c r="E27" s="56">
        <v>2892</v>
      </c>
      <c r="F27" s="56">
        <v>37</v>
      </c>
      <c r="G27" s="57">
        <f t="shared" si="19"/>
        <v>78.16216216216216</v>
      </c>
      <c r="H27" s="58">
        <v>575</v>
      </c>
      <c r="I27" s="58">
        <v>4</v>
      </c>
      <c r="J27" s="59">
        <f t="shared" si="20"/>
        <v>143.75</v>
      </c>
      <c r="K27" s="60">
        <v>503</v>
      </c>
      <c r="L27" s="60">
        <v>3</v>
      </c>
      <c r="M27" s="61">
        <f t="shared" si="21"/>
        <v>167.66666666666666</v>
      </c>
      <c r="N27" s="62">
        <v>518</v>
      </c>
      <c r="O27" s="62">
        <v>3</v>
      </c>
      <c r="P27" s="63">
        <f t="shared" si="22"/>
        <v>172.66666666666666</v>
      </c>
      <c r="Q27" s="64">
        <v>252</v>
      </c>
      <c r="R27" s="64">
        <v>3</v>
      </c>
      <c r="S27" s="65">
        <f t="shared" si="23"/>
        <v>84</v>
      </c>
      <c r="T27" s="66">
        <f t="shared" si="24"/>
        <v>4740</v>
      </c>
      <c r="U27" s="66">
        <f t="shared" si="25"/>
        <v>50</v>
      </c>
      <c r="V27" s="240">
        <f t="shared" si="26"/>
        <v>94.8</v>
      </c>
      <c r="W27" s="67">
        <v>2605</v>
      </c>
      <c r="X27" s="56">
        <v>42</v>
      </c>
      <c r="Y27" s="57">
        <f aca="true" t="shared" si="39" ref="Y27:Y32">W27/X27</f>
        <v>62.023809523809526</v>
      </c>
      <c r="Z27" s="58">
        <v>370</v>
      </c>
      <c r="AA27" s="58">
        <v>2</v>
      </c>
      <c r="AB27" s="59">
        <f t="shared" si="27"/>
        <v>185</v>
      </c>
      <c r="AC27" s="60">
        <v>429</v>
      </c>
      <c r="AD27" s="60">
        <v>2</v>
      </c>
      <c r="AE27" s="61">
        <f>AC27/AD27</f>
        <v>214.5</v>
      </c>
      <c r="AF27" s="62">
        <v>458</v>
      </c>
      <c r="AG27" s="62">
        <v>2</v>
      </c>
      <c r="AH27" s="63">
        <f t="shared" si="28"/>
        <v>229</v>
      </c>
      <c r="AI27" s="64">
        <v>188</v>
      </c>
      <c r="AJ27" s="64">
        <v>2</v>
      </c>
      <c r="AK27" s="65">
        <f aca="true" t="shared" si="40" ref="AK27:AK33">AI27/AJ27</f>
        <v>94</v>
      </c>
      <c r="AL27" s="66">
        <f t="shared" si="33"/>
        <v>4050</v>
      </c>
      <c r="AM27" s="66">
        <f t="shared" si="34"/>
        <v>50</v>
      </c>
      <c r="AN27" s="211">
        <f t="shared" si="37"/>
        <v>81</v>
      </c>
      <c r="AO27" s="67">
        <v>3311</v>
      </c>
      <c r="AP27" s="56">
        <v>45</v>
      </c>
      <c r="AQ27" s="57">
        <f t="shared" si="29"/>
        <v>73.57777777777778</v>
      </c>
      <c r="AR27" s="60">
        <v>686</v>
      </c>
      <c r="AS27" s="60">
        <v>5</v>
      </c>
      <c r="AT27" s="60">
        <f t="shared" si="30"/>
        <v>137.2</v>
      </c>
      <c r="AU27" s="66">
        <f t="shared" si="35"/>
        <v>3997</v>
      </c>
      <c r="AV27" s="66">
        <f t="shared" si="36"/>
        <v>50</v>
      </c>
      <c r="AW27" s="211">
        <f t="shared" si="38"/>
        <v>79.94</v>
      </c>
      <c r="AX27" s="222"/>
      <c r="AY27" s="70">
        <v>2331</v>
      </c>
      <c r="AZ27" s="70">
        <v>45</v>
      </c>
      <c r="BA27" s="71">
        <f t="shared" si="31"/>
        <v>51.8</v>
      </c>
      <c r="BB27" s="88">
        <v>1809</v>
      </c>
      <c r="BC27" s="88">
        <v>45</v>
      </c>
      <c r="BD27" s="178">
        <f t="shared" si="32"/>
        <v>40.2</v>
      </c>
    </row>
    <row r="28" spans="1:56" ht="14.25" customHeight="1">
      <c r="A28" s="188" t="s">
        <v>31</v>
      </c>
      <c r="B28" s="118"/>
      <c r="C28" s="87" t="s">
        <v>33</v>
      </c>
      <c r="D28" s="74" t="s">
        <v>23</v>
      </c>
      <c r="E28" s="56">
        <v>1169</v>
      </c>
      <c r="F28" s="56">
        <v>37</v>
      </c>
      <c r="G28" s="57">
        <f t="shared" si="19"/>
        <v>31.594594594594593</v>
      </c>
      <c r="H28" s="58">
        <v>254</v>
      </c>
      <c r="I28" s="58">
        <v>4</v>
      </c>
      <c r="J28" s="59">
        <f t="shared" si="20"/>
        <v>63.5</v>
      </c>
      <c r="K28" s="60">
        <v>333</v>
      </c>
      <c r="L28" s="60">
        <v>3</v>
      </c>
      <c r="M28" s="61">
        <f t="shared" si="21"/>
        <v>111</v>
      </c>
      <c r="N28" s="62">
        <v>170</v>
      </c>
      <c r="O28" s="62">
        <v>3</v>
      </c>
      <c r="P28" s="63">
        <f t="shared" si="22"/>
        <v>56.666666666666664</v>
      </c>
      <c r="Q28" s="64">
        <v>124</v>
      </c>
      <c r="R28" s="64">
        <v>3</v>
      </c>
      <c r="S28" s="65">
        <f t="shared" si="23"/>
        <v>41.333333333333336</v>
      </c>
      <c r="T28" s="66">
        <f t="shared" si="24"/>
        <v>2050</v>
      </c>
      <c r="U28" s="66">
        <f t="shared" si="25"/>
        <v>50</v>
      </c>
      <c r="V28" s="240">
        <f t="shared" si="26"/>
        <v>41</v>
      </c>
      <c r="W28" s="67">
        <v>1106</v>
      </c>
      <c r="X28" s="56">
        <v>42</v>
      </c>
      <c r="Y28" s="57">
        <f t="shared" si="39"/>
        <v>26.333333333333332</v>
      </c>
      <c r="Z28" s="58">
        <v>161</v>
      </c>
      <c r="AA28" s="58">
        <v>2</v>
      </c>
      <c r="AB28" s="59">
        <f t="shared" si="27"/>
        <v>80.5</v>
      </c>
      <c r="AC28" s="60">
        <v>259</v>
      </c>
      <c r="AD28" s="60">
        <v>2</v>
      </c>
      <c r="AE28" s="61">
        <f>AC28/AD28</f>
        <v>129.5</v>
      </c>
      <c r="AF28" s="62">
        <v>170</v>
      </c>
      <c r="AG28" s="62">
        <v>2</v>
      </c>
      <c r="AH28" s="63">
        <f t="shared" si="28"/>
        <v>85</v>
      </c>
      <c r="AI28" s="64">
        <v>143</v>
      </c>
      <c r="AJ28" s="64">
        <v>2</v>
      </c>
      <c r="AK28" s="65">
        <f t="shared" si="40"/>
        <v>71.5</v>
      </c>
      <c r="AL28" s="66">
        <f t="shared" si="33"/>
        <v>1839</v>
      </c>
      <c r="AM28" s="66">
        <f t="shared" si="34"/>
        <v>50</v>
      </c>
      <c r="AN28" s="211">
        <f t="shared" si="37"/>
        <v>36.78</v>
      </c>
      <c r="AO28" s="67">
        <v>1719</v>
      </c>
      <c r="AP28" s="56">
        <v>45</v>
      </c>
      <c r="AQ28" s="57">
        <f t="shared" si="29"/>
        <v>38.2</v>
      </c>
      <c r="AR28" s="60">
        <v>465</v>
      </c>
      <c r="AS28" s="60">
        <v>5</v>
      </c>
      <c r="AT28" s="60">
        <f t="shared" si="30"/>
        <v>93</v>
      </c>
      <c r="AU28" s="66">
        <f t="shared" si="35"/>
        <v>2184</v>
      </c>
      <c r="AV28" s="66">
        <f t="shared" si="36"/>
        <v>50</v>
      </c>
      <c r="AW28" s="211">
        <f t="shared" si="38"/>
        <v>43.68</v>
      </c>
      <c r="AX28" s="222"/>
      <c r="AY28" s="70">
        <v>998</v>
      </c>
      <c r="AZ28" s="70">
        <v>45</v>
      </c>
      <c r="BA28" s="71">
        <f t="shared" si="31"/>
        <v>22.177777777777777</v>
      </c>
      <c r="BB28" s="88">
        <v>696</v>
      </c>
      <c r="BC28" s="88">
        <v>45</v>
      </c>
      <c r="BD28" s="178">
        <f>BB28/BC28</f>
        <v>15.466666666666667</v>
      </c>
    </row>
    <row r="29" spans="1:56" ht="14.25" customHeight="1">
      <c r="A29" s="188" t="s">
        <v>31</v>
      </c>
      <c r="B29" s="118"/>
      <c r="C29" s="87" t="s">
        <v>29</v>
      </c>
      <c r="D29" s="74" t="s">
        <v>23</v>
      </c>
      <c r="E29" s="56">
        <v>686</v>
      </c>
      <c r="F29" s="56">
        <v>37</v>
      </c>
      <c r="G29" s="57">
        <f t="shared" si="19"/>
        <v>18.54054054054054</v>
      </c>
      <c r="H29" s="58">
        <v>127</v>
      </c>
      <c r="I29" s="58">
        <v>4</v>
      </c>
      <c r="J29" s="59">
        <f t="shared" si="20"/>
        <v>31.75</v>
      </c>
      <c r="K29" s="60">
        <v>157</v>
      </c>
      <c r="L29" s="60">
        <v>3</v>
      </c>
      <c r="M29" s="61">
        <f t="shared" si="21"/>
        <v>52.333333333333336</v>
      </c>
      <c r="N29" s="62">
        <v>91</v>
      </c>
      <c r="O29" s="62">
        <v>3</v>
      </c>
      <c r="P29" s="63">
        <f t="shared" si="22"/>
        <v>30.333333333333332</v>
      </c>
      <c r="Q29" s="64">
        <v>88</v>
      </c>
      <c r="R29" s="64">
        <v>3</v>
      </c>
      <c r="S29" s="65">
        <f t="shared" si="23"/>
        <v>29.333333333333332</v>
      </c>
      <c r="T29" s="66">
        <f t="shared" si="24"/>
        <v>1149</v>
      </c>
      <c r="U29" s="66">
        <f t="shared" si="25"/>
        <v>50</v>
      </c>
      <c r="V29" s="240">
        <f t="shared" si="26"/>
        <v>22.98</v>
      </c>
      <c r="W29" s="67">
        <v>715</v>
      </c>
      <c r="X29" s="56">
        <v>42</v>
      </c>
      <c r="Y29" s="57">
        <f t="shared" si="39"/>
        <v>17.023809523809526</v>
      </c>
      <c r="Z29" s="58">
        <v>87</v>
      </c>
      <c r="AA29" s="58">
        <v>2</v>
      </c>
      <c r="AB29" s="59">
        <f t="shared" si="27"/>
        <v>43.5</v>
      </c>
      <c r="AC29" s="60">
        <v>102</v>
      </c>
      <c r="AD29" s="60">
        <v>2</v>
      </c>
      <c r="AE29" s="61">
        <f>AC29/AD29</f>
        <v>51</v>
      </c>
      <c r="AF29" s="62">
        <v>74</v>
      </c>
      <c r="AG29" s="62">
        <v>2</v>
      </c>
      <c r="AH29" s="63">
        <f t="shared" si="28"/>
        <v>37</v>
      </c>
      <c r="AI29" s="64">
        <v>39</v>
      </c>
      <c r="AJ29" s="64">
        <v>2</v>
      </c>
      <c r="AK29" s="65">
        <f t="shared" si="40"/>
        <v>19.5</v>
      </c>
      <c r="AL29" s="66">
        <f t="shared" si="33"/>
        <v>1017</v>
      </c>
      <c r="AM29" s="66">
        <f t="shared" si="34"/>
        <v>50</v>
      </c>
      <c r="AN29" s="211">
        <f t="shared" si="37"/>
        <v>20.34</v>
      </c>
      <c r="AO29" s="67">
        <v>857</v>
      </c>
      <c r="AP29" s="56">
        <v>45</v>
      </c>
      <c r="AQ29" s="57">
        <f t="shared" si="29"/>
        <v>19.044444444444444</v>
      </c>
      <c r="AR29" s="60">
        <v>227</v>
      </c>
      <c r="AS29" s="60">
        <v>5</v>
      </c>
      <c r="AT29" s="60">
        <f t="shared" si="30"/>
        <v>45.4</v>
      </c>
      <c r="AU29" s="66">
        <f t="shared" si="35"/>
        <v>1084</v>
      </c>
      <c r="AV29" s="66">
        <f t="shared" si="36"/>
        <v>50</v>
      </c>
      <c r="AW29" s="211">
        <f t="shared" si="38"/>
        <v>21.68</v>
      </c>
      <c r="AX29" s="222"/>
      <c r="AY29" s="70">
        <v>738</v>
      </c>
      <c r="AZ29" s="70">
        <v>45</v>
      </c>
      <c r="BA29" s="71">
        <f t="shared" si="31"/>
        <v>16.4</v>
      </c>
      <c r="BB29" s="88">
        <v>534</v>
      </c>
      <c r="BC29" s="88">
        <v>45</v>
      </c>
      <c r="BD29" s="178">
        <f t="shared" si="32"/>
        <v>11.866666666666667</v>
      </c>
    </row>
    <row r="30" spans="1:56" ht="14.25" customHeight="1">
      <c r="A30" s="188" t="s">
        <v>32</v>
      </c>
      <c r="B30" s="118"/>
      <c r="C30" s="87" t="s">
        <v>28</v>
      </c>
      <c r="D30" s="74" t="s">
        <v>23</v>
      </c>
      <c r="E30" s="56">
        <v>530</v>
      </c>
      <c r="F30" s="56">
        <v>30</v>
      </c>
      <c r="G30" s="57">
        <f t="shared" si="19"/>
        <v>17.666666666666668</v>
      </c>
      <c r="H30" s="58">
        <v>107</v>
      </c>
      <c r="I30" s="58">
        <v>3</v>
      </c>
      <c r="J30" s="59">
        <f t="shared" si="20"/>
        <v>35.666666666666664</v>
      </c>
      <c r="K30" s="60">
        <v>48</v>
      </c>
      <c r="L30" s="60">
        <v>2</v>
      </c>
      <c r="M30" s="61">
        <f t="shared" si="21"/>
        <v>24</v>
      </c>
      <c r="N30" s="62">
        <v>81</v>
      </c>
      <c r="O30" s="62">
        <v>3</v>
      </c>
      <c r="P30" s="63">
        <f t="shared" si="22"/>
        <v>27</v>
      </c>
      <c r="Q30" s="64">
        <v>58</v>
      </c>
      <c r="R30" s="64">
        <v>2</v>
      </c>
      <c r="S30" s="65">
        <f t="shared" si="23"/>
        <v>29</v>
      </c>
      <c r="T30" s="66">
        <f t="shared" si="24"/>
        <v>824</v>
      </c>
      <c r="U30" s="66">
        <f t="shared" si="25"/>
        <v>40</v>
      </c>
      <c r="V30" s="240">
        <f t="shared" si="26"/>
        <v>20.6</v>
      </c>
      <c r="W30" s="67">
        <v>494</v>
      </c>
      <c r="X30" s="56">
        <v>34</v>
      </c>
      <c r="Y30" s="57">
        <f t="shared" si="39"/>
        <v>14.529411764705882</v>
      </c>
      <c r="Z30" s="58">
        <v>34</v>
      </c>
      <c r="AA30" s="58">
        <v>1</v>
      </c>
      <c r="AB30" s="59">
        <f t="shared" si="27"/>
        <v>34</v>
      </c>
      <c r="AC30" s="60">
        <v>64</v>
      </c>
      <c r="AD30" s="60">
        <v>2</v>
      </c>
      <c r="AE30" s="61">
        <f>AC30/AD30</f>
        <v>32</v>
      </c>
      <c r="AF30" s="62">
        <v>43</v>
      </c>
      <c r="AG30" s="62">
        <v>1</v>
      </c>
      <c r="AH30" s="63">
        <f t="shared" si="28"/>
        <v>43</v>
      </c>
      <c r="AI30" s="64">
        <v>41</v>
      </c>
      <c r="AJ30" s="64">
        <v>2</v>
      </c>
      <c r="AK30" s="65">
        <f t="shared" si="40"/>
        <v>20.5</v>
      </c>
      <c r="AL30" s="66">
        <f t="shared" si="33"/>
        <v>676</v>
      </c>
      <c r="AM30" s="66">
        <f t="shared" si="34"/>
        <v>40</v>
      </c>
      <c r="AN30" s="211">
        <f t="shared" si="37"/>
        <v>16.9</v>
      </c>
      <c r="AO30" s="67">
        <v>685</v>
      </c>
      <c r="AP30" s="56">
        <v>36</v>
      </c>
      <c r="AQ30" s="57">
        <f t="shared" si="29"/>
        <v>19.02777777777778</v>
      </c>
      <c r="AR30" s="60">
        <v>115</v>
      </c>
      <c r="AS30" s="60">
        <v>4</v>
      </c>
      <c r="AT30" s="60">
        <f t="shared" si="30"/>
        <v>28.75</v>
      </c>
      <c r="AU30" s="66">
        <f t="shared" si="35"/>
        <v>800</v>
      </c>
      <c r="AV30" s="66">
        <f t="shared" si="36"/>
        <v>40</v>
      </c>
      <c r="AW30" s="211">
        <f t="shared" si="38"/>
        <v>20</v>
      </c>
      <c r="AX30" s="222"/>
      <c r="AY30" s="70">
        <v>598</v>
      </c>
      <c r="AZ30" s="70">
        <v>36</v>
      </c>
      <c r="BA30" s="71">
        <f>AY30/AZ30</f>
        <v>16.61111111111111</v>
      </c>
      <c r="BB30" s="88">
        <v>433</v>
      </c>
      <c r="BC30" s="88">
        <v>36</v>
      </c>
      <c r="BD30" s="178">
        <f>BB30/BC30</f>
        <v>12.027777777777779</v>
      </c>
    </row>
    <row r="31" spans="1:56" ht="14.25" customHeight="1">
      <c r="A31" s="188" t="s">
        <v>89</v>
      </c>
      <c r="B31" s="118"/>
      <c r="C31" s="87" t="s">
        <v>33</v>
      </c>
      <c r="D31" s="74" t="s">
        <v>23</v>
      </c>
      <c r="E31" s="56">
        <v>1362</v>
      </c>
      <c r="F31" s="56">
        <v>75</v>
      </c>
      <c r="G31" s="57">
        <f t="shared" si="19"/>
        <v>18.16</v>
      </c>
      <c r="H31" s="58">
        <v>167</v>
      </c>
      <c r="I31" s="58">
        <v>8</v>
      </c>
      <c r="J31" s="59">
        <f t="shared" si="20"/>
        <v>20.875</v>
      </c>
      <c r="K31" s="60">
        <v>135</v>
      </c>
      <c r="L31" s="60">
        <v>5</v>
      </c>
      <c r="M31" s="61">
        <f t="shared" si="21"/>
        <v>27</v>
      </c>
      <c r="N31" s="62">
        <v>174</v>
      </c>
      <c r="O31" s="62">
        <v>7</v>
      </c>
      <c r="P31" s="63">
        <f t="shared" si="22"/>
        <v>24.857142857142858</v>
      </c>
      <c r="Q31" s="64">
        <v>130</v>
      </c>
      <c r="R31" s="64">
        <v>5</v>
      </c>
      <c r="S31" s="65">
        <f t="shared" si="23"/>
        <v>26</v>
      </c>
      <c r="T31" s="66">
        <f t="shared" si="24"/>
        <v>1968</v>
      </c>
      <c r="U31" s="66">
        <f t="shared" si="25"/>
        <v>100</v>
      </c>
      <c r="V31" s="240">
        <f t="shared" si="26"/>
        <v>19.68</v>
      </c>
      <c r="W31" s="67">
        <v>1386</v>
      </c>
      <c r="X31" s="56">
        <v>85</v>
      </c>
      <c r="Y31" s="57">
        <f t="shared" si="39"/>
        <v>16.305882352941175</v>
      </c>
      <c r="Z31" s="58">
        <v>154</v>
      </c>
      <c r="AA31" s="58">
        <v>5</v>
      </c>
      <c r="AB31" s="59">
        <f t="shared" si="27"/>
        <v>30.8</v>
      </c>
      <c r="AC31" s="60">
        <v>117</v>
      </c>
      <c r="AD31" s="60">
        <v>3</v>
      </c>
      <c r="AE31" s="61">
        <f>AC31/AD31</f>
        <v>39</v>
      </c>
      <c r="AF31" s="62">
        <v>149</v>
      </c>
      <c r="AG31" s="62">
        <v>4</v>
      </c>
      <c r="AH31" s="63">
        <f t="shared" si="28"/>
        <v>37.25</v>
      </c>
      <c r="AI31" s="64">
        <v>93</v>
      </c>
      <c r="AJ31" s="64">
        <v>3</v>
      </c>
      <c r="AK31" s="65">
        <f t="shared" si="40"/>
        <v>31</v>
      </c>
      <c r="AL31" s="66">
        <f t="shared" si="33"/>
        <v>1899</v>
      </c>
      <c r="AM31" s="66">
        <f t="shared" si="34"/>
        <v>100</v>
      </c>
      <c r="AN31" s="211">
        <f t="shared" si="37"/>
        <v>18.99</v>
      </c>
      <c r="AO31" s="67">
        <v>1471</v>
      </c>
      <c r="AP31" s="56">
        <v>90</v>
      </c>
      <c r="AQ31" s="57">
        <f t="shared" si="29"/>
        <v>16.344444444444445</v>
      </c>
      <c r="AR31" s="60">
        <v>379</v>
      </c>
      <c r="AS31" s="60">
        <v>10</v>
      </c>
      <c r="AT31" s="60">
        <f t="shared" si="30"/>
        <v>37.9</v>
      </c>
      <c r="AU31" s="66">
        <f t="shared" si="35"/>
        <v>1850</v>
      </c>
      <c r="AV31" s="66">
        <f t="shared" si="36"/>
        <v>100</v>
      </c>
      <c r="AW31" s="211">
        <f t="shared" si="38"/>
        <v>18.5</v>
      </c>
      <c r="AX31" s="222"/>
      <c r="AY31" s="89"/>
      <c r="AZ31" s="89"/>
      <c r="BA31" s="68"/>
      <c r="BB31" s="89"/>
      <c r="BC31" s="89"/>
      <c r="BD31" s="189"/>
    </row>
    <row r="32" spans="1:56" ht="14.25" customHeight="1">
      <c r="A32" s="188" t="s">
        <v>90</v>
      </c>
      <c r="B32" s="118"/>
      <c r="C32" s="87" t="s">
        <v>29</v>
      </c>
      <c r="D32" s="74" t="s">
        <v>23</v>
      </c>
      <c r="E32" s="56">
        <v>832</v>
      </c>
      <c r="F32" s="56">
        <v>75</v>
      </c>
      <c r="G32" s="57">
        <f t="shared" si="19"/>
        <v>11.093333333333334</v>
      </c>
      <c r="H32" s="58">
        <v>124</v>
      </c>
      <c r="I32" s="58">
        <v>8</v>
      </c>
      <c r="J32" s="59">
        <f t="shared" si="20"/>
        <v>15.5</v>
      </c>
      <c r="K32" s="60">
        <v>125</v>
      </c>
      <c r="L32" s="60">
        <v>5</v>
      </c>
      <c r="M32" s="61">
        <f t="shared" si="21"/>
        <v>25</v>
      </c>
      <c r="N32" s="62">
        <v>134</v>
      </c>
      <c r="O32" s="62">
        <v>7</v>
      </c>
      <c r="P32" s="63">
        <f t="shared" si="22"/>
        <v>19.142857142857142</v>
      </c>
      <c r="Q32" s="64">
        <v>47</v>
      </c>
      <c r="R32" s="64">
        <v>5</v>
      </c>
      <c r="S32" s="65">
        <f t="shared" si="23"/>
        <v>9.4</v>
      </c>
      <c r="T32" s="66">
        <f t="shared" si="24"/>
        <v>1262</v>
      </c>
      <c r="U32" s="66">
        <f t="shared" si="25"/>
        <v>100</v>
      </c>
      <c r="V32" s="240">
        <f t="shared" si="26"/>
        <v>12.62</v>
      </c>
      <c r="W32" s="67">
        <v>912</v>
      </c>
      <c r="X32" s="56">
        <v>85</v>
      </c>
      <c r="Y32" s="57">
        <f t="shared" si="39"/>
        <v>10.729411764705882</v>
      </c>
      <c r="Z32" s="58">
        <v>95</v>
      </c>
      <c r="AA32" s="58">
        <v>5</v>
      </c>
      <c r="AB32" s="59">
        <f t="shared" si="27"/>
        <v>19</v>
      </c>
      <c r="AC32" s="60">
        <v>105</v>
      </c>
      <c r="AD32" s="60">
        <v>3</v>
      </c>
      <c r="AE32" s="61">
        <f>AC32/AD32</f>
        <v>35</v>
      </c>
      <c r="AF32" s="62">
        <v>93</v>
      </c>
      <c r="AG32" s="62">
        <v>4</v>
      </c>
      <c r="AH32" s="63">
        <f t="shared" si="28"/>
        <v>23.25</v>
      </c>
      <c r="AI32" s="64">
        <v>44</v>
      </c>
      <c r="AJ32" s="64">
        <v>3</v>
      </c>
      <c r="AK32" s="65">
        <f t="shared" si="40"/>
        <v>14.666666666666666</v>
      </c>
      <c r="AL32" s="66">
        <f t="shared" si="33"/>
        <v>1249</v>
      </c>
      <c r="AM32" s="66">
        <f t="shared" si="34"/>
        <v>100</v>
      </c>
      <c r="AN32" s="211">
        <f t="shared" si="37"/>
        <v>12.49</v>
      </c>
      <c r="AO32" s="67">
        <v>828</v>
      </c>
      <c r="AP32" s="56">
        <v>90</v>
      </c>
      <c r="AQ32" s="57">
        <f t="shared" si="29"/>
        <v>9.2</v>
      </c>
      <c r="AR32" s="60">
        <v>163</v>
      </c>
      <c r="AS32" s="60">
        <v>10</v>
      </c>
      <c r="AT32" s="60">
        <f t="shared" si="30"/>
        <v>16.3</v>
      </c>
      <c r="AU32" s="66">
        <f t="shared" si="35"/>
        <v>991</v>
      </c>
      <c r="AV32" s="66">
        <f t="shared" si="36"/>
        <v>100</v>
      </c>
      <c r="AW32" s="211">
        <f t="shared" si="38"/>
        <v>9.91</v>
      </c>
      <c r="AX32" s="222"/>
      <c r="AY32" s="89"/>
      <c r="AZ32" s="89"/>
      <c r="BA32" s="68"/>
      <c r="BB32" s="89"/>
      <c r="BC32" s="89"/>
      <c r="BD32" s="189"/>
    </row>
    <row r="33" spans="1:57" s="5" customFormat="1" ht="14.25" customHeight="1">
      <c r="A33" s="184" t="s">
        <v>87</v>
      </c>
      <c r="B33" s="116"/>
      <c r="C33" s="82"/>
      <c r="D33" s="82"/>
      <c r="E33" s="84">
        <f>SUM(E24:E32)</f>
        <v>13276</v>
      </c>
      <c r="F33" s="84">
        <f>SUM(F24:F32)</f>
        <v>402</v>
      </c>
      <c r="G33" s="85">
        <f>E33/F33</f>
        <v>33.024875621890544</v>
      </c>
      <c r="H33" s="84">
        <f>SUM(H24:H32)</f>
        <v>2435</v>
      </c>
      <c r="I33" s="84">
        <f>SUM(I24:I32)</f>
        <v>43</v>
      </c>
      <c r="J33" s="85">
        <f t="shared" si="20"/>
        <v>56.627906976744185</v>
      </c>
      <c r="K33" s="84">
        <f>SUM(K24:K32)</f>
        <v>2359</v>
      </c>
      <c r="L33" s="84">
        <f>SUM(L24:L32)</f>
        <v>30</v>
      </c>
      <c r="M33" s="85">
        <f t="shared" si="21"/>
        <v>78.63333333333334</v>
      </c>
      <c r="N33" s="84">
        <f>SUM(N24:N32)</f>
        <v>2125</v>
      </c>
      <c r="O33" s="84">
        <f>SUM(O24:O32)</f>
        <v>35</v>
      </c>
      <c r="P33" s="85">
        <f t="shared" si="22"/>
        <v>60.714285714285715</v>
      </c>
      <c r="Q33" s="84">
        <f>SUM(Q24:Q32)</f>
        <v>1376</v>
      </c>
      <c r="R33" s="84">
        <f>SUM(R24:R32)</f>
        <v>30</v>
      </c>
      <c r="S33" s="85">
        <f t="shared" si="23"/>
        <v>45.86666666666667</v>
      </c>
      <c r="T33" s="84">
        <f>SUM(T24:T32)</f>
        <v>21571</v>
      </c>
      <c r="U33" s="84">
        <f>SUM(U24:U32)</f>
        <v>540</v>
      </c>
      <c r="V33" s="210">
        <f t="shared" si="26"/>
        <v>39.946296296296296</v>
      </c>
      <c r="W33" s="86">
        <f>SUM(W24:W32)</f>
        <v>12356</v>
      </c>
      <c r="X33" s="84">
        <f>SUM(X24:X32)</f>
        <v>456</v>
      </c>
      <c r="Y33" s="85">
        <f>W33/X33</f>
        <v>27.096491228070175</v>
      </c>
      <c r="Z33" s="84">
        <f>SUM(Z24:Z32)</f>
        <v>1606</v>
      </c>
      <c r="AA33" s="84">
        <f>SUM(AA24:AA32)</f>
        <v>23</v>
      </c>
      <c r="AB33" s="85">
        <f t="shared" si="27"/>
        <v>69.82608695652173</v>
      </c>
      <c r="AC33" s="84">
        <f>SUM(AC24:AC32)</f>
        <v>1854</v>
      </c>
      <c r="AD33" s="84">
        <f>SUM(AD24:AD32)</f>
        <v>20</v>
      </c>
      <c r="AE33" s="85">
        <f>AC33/AD33</f>
        <v>92.7</v>
      </c>
      <c r="AF33" s="84">
        <f>SUM(AF24:AF32)</f>
        <v>1804</v>
      </c>
      <c r="AG33" s="84">
        <f>SUM(AG24:AG32)</f>
        <v>21</v>
      </c>
      <c r="AH33" s="85">
        <f t="shared" si="28"/>
        <v>85.9047619047619</v>
      </c>
      <c r="AI33" s="84">
        <f>SUM(AI24:AI32)</f>
        <v>890</v>
      </c>
      <c r="AJ33" s="84">
        <f>SUM(AJ24:AJ32)</f>
        <v>20</v>
      </c>
      <c r="AK33" s="85">
        <f t="shared" si="40"/>
        <v>44.5</v>
      </c>
      <c r="AL33" s="84">
        <f>SUM(AL24:AL32)</f>
        <v>18510</v>
      </c>
      <c r="AM33" s="84">
        <f>SUM(AM24:AM32)</f>
        <v>540</v>
      </c>
      <c r="AN33" s="210">
        <f>AL33/AM33</f>
        <v>34.27777777777778</v>
      </c>
      <c r="AO33" s="86">
        <f>SUM(AO24:AO32)</f>
        <v>15681</v>
      </c>
      <c r="AP33" s="84">
        <f>SUM(AP24:AP32)</f>
        <v>486</v>
      </c>
      <c r="AQ33" s="85">
        <f t="shared" si="29"/>
        <v>32.26543209876543</v>
      </c>
      <c r="AR33" s="84">
        <f>SUM(AR24:AR32)</f>
        <v>3476</v>
      </c>
      <c r="AS33" s="84">
        <f>SUM(AS24:AS32)</f>
        <v>54</v>
      </c>
      <c r="AT33" s="85">
        <f>AR33/AS33</f>
        <v>64.37037037037037</v>
      </c>
      <c r="AU33" s="84">
        <f>SUM(AU24:AU32)</f>
        <v>19157</v>
      </c>
      <c r="AV33" s="84">
        <f>SUM(AV24:AV32)</f>
        <v>540</v>
      </c>
      <c r="AW33" s="210">
        <f>AU33/AV33</f>
        <v>35.47592592592593</v>
      </c>
      <c r="AX33" s="222"/>
      <c r="AY33" s="84">
        <f>SUM(AY24:AY32)</f>
        <v>9036</v>
      </c>
      <c r="AZ33" s="84">
        <f>SUM(AZ24:AZ32)</f>
        <v>306</v>
      </c>
      <c r="BA33" s="85">
        <f>AY33/AZ33</f>
        <v>29.529411764705884</v>
      </c>
      <c r="BB33" s="84">
        <f>SUM(BB24:BB32)</f>
        <v>6574</v>
      </c>
      <c r="BC33" s="84">
        <f>SUM(BC24:BC32)</f>
        <v>306</v>
      </c>
      <c r="BD33" s="235">
        <f>BB33/BC33</f>
        <v>21.483660130718953</v>
      </c>
      <c r="BE33" s="233"/>
    </row>
    <row r="34" spans="1:57" s="5" customFormat="1" ht="14.25" customHeight="1">
      <c r="A34" s="186" t="s">
        <v>8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51"/>
      <c r="BE34" s="233"/>
    </row>
    <row r="35" spans="1:57" ht="14.25" customHeight="1">
      <c r="A35" s="177" t="s">
        <v>9</v>
      </c>
      <c r="B35" s="117"/>
      <c r="C35" s="55" t="s">
        <v>28</v>
      </c>
      <c r="D35" s="55" t="s">
        <v>22</v>
      </c>
      <c r="E35" s="56">
        <v>272</v>
      </c>
      <c r="F35" s="56">
        <v>37</v>
      </c>
      <c r="G35" s="57">
        <f aca="true" t="shared" si="41" ref="G35:G44">E35/F35</f>
        <v>7.351351351351352</v>
      </c>
      <c r="H35" s="58">
        <v>18</v>
      </c>
      <c r="I35" s="58">
        <v>4</v>
      </c>
      <c r="J35" s="59">
        <f aca="true" t="shared" si="42" ref="J35:J47">H35/I35</f>
        <v>4.5</v>
      </c>
      <c r="K35" s="60">
        <v>41</v>
      </c>
      <c r="L35" s="60">
        <v>3</v>
      </c>
      <c r="M35" s="61">
        <f aca="true" t="shared" si="43" ref="M35:M47">K35/L35</f>
        <v>13.666666666666666</v>
      </c>
      <c r="N35" s="62">
        <v>31</v>
      </c>
      <c r="O35" s="62">
        <v>3</v>
      </c>
      <c r="P35" s="63">
        <f aca="true" t="shared" si="44" ref="P35:P47">N35/O35</f>
        <v>10.333333333333334</v>
      </c>
      <c r="Q35" s="64">
        <v>52</v>
      </c>
      <c r="R35" s="64">
        <v>3</v>
      </c>
      <c r="S35" s="65">
        <f aca="true" t="shared" si="45" ref="S35:S47">Q35/R35</f>
        <v>17.333333333333332</v>
      </c>
      <c r="T35" s="66">
        <f>SUM(E35,H35,K35,N35,Q35)</f>
        <v>414</v>
      </c>
      <c r="U35" s="66">
        <f aca="true" t="shared" si="46" ref="U35:U44">SUM(F35,I35,L35,O35,R35)</f>
        <v>50</v>
      </c>
      <c r="V35" s="240">
        <f aca="true" t="shared" si="47" ref="V35:V47">T35/U35</f>
        <v>8.28</v>
      </c>
      <c r="W35" s="90">
        <v>300</v>
      </c>
      <c r="X35" s="91">
        <v>42</v>
      </c>
      <c r="Y35" s="57">
        <f aca="true" t="shared" si="48" ref="Y35:Y44">W35/X35</f>
        <v>7.142857142857143</v>
      </c>
      <c r="Z35" s="58">
        <v>42</v>
      </c>
      <c r="AA35" s="58">
        <v>2</v>
      </c>
      <c r="AB35" s="59">
        <f aca="true" t="shared" si="49" ref="AB35:AB44">Z35/AA35</f>
        <v>21</v>
      </c>
      <c r="AC35" s="60">
        <v>22</v>
      </c>
      <c r="AD35" s="60">
        <v>3</v>
      </c>
      <c r="AE35" s="61">
        <f>AC35/AD35</f>
        <v>7.333333333333333</v>
      </c>
      <c r="AF35" s="62">
        <v>57</v>
      </c>
      <c r="AG35" s="62">
        <v>1</v>
      </c>
      <c r="AH35" s="63">
        <f aca="true" t="shared" si="50" ref="AH35:AH44">AF35/AG35</f>
        <v>57</v>
      </c>
      <c r="AI35" s="64">
        <v>30</v>
      </c>
      <c r="AJ35" s="64">
        <v>2</v>
      </c>
      <c r="AK35" s="65">
        <f>AI35/AJ35</f>
        <v>15</v>
      </c>
      <c r="AL35" s="66">
        <f aca="true" t="shared" si="51" ref="AL35:AL44">SUM(W35,Z35,AC35,AF35,AI35)</f>
        <v>451</v>
      </c>
      <c r="AM35" s="66">
        <f aca="true" t="shared" si="52" ref="AM35:AM44">SUM(X35,AA35,AD35,AG35,AJ35)</f>
        <v>50</v>
      </c>
      <c r="AN35" s="211">
        <f aca="true" t="shared" si="53" ref="AN35:AN44">AL35/AM35</f>
        <v>9.02</v>
      </c>
      <c r="AO35" s="67">
        <v>457</v>
      </c>
      <c r="AP35" s="56">
        <v>45</v>
      </c>
      <c r="AQ35" s="57">
        <f aca="true" t="shared" si="54" ref="AQ35:AQ47">AO35/AP35</f>
        <v>10.155555555555555</v>
      </c>
      <c r="AR35" s="60">
        <v>184</v>
      </c>
      <c r="AS35" s="60">
        <v>5</v>
      </c>
      <c r="AT35" s="61">
        <f>AR35/AS35</f>
        <v>36.8</v>
      </c>
      <c r="AU35" s="66">
        <f>AO35+AR35</f>
        <v>641</v>
      </c>
      <c r="AV35" s="66">
        <f>AP35+AS35</f>
        <v>50</v>
      </c>
      <c r="AW35" s="211">
        <f aca="true" t="shared" si="55" ref="AW35:AW44">AU35/AV35</f>
        <v>12.82</v>
      </c>
      <c r="AX35" s="222"/>
      <c r="AY35" s="70">
        <v>572</v>
      </c>
      <c r="AZ35" s="70">
        <v>45</v>
      </c>
      <c r="BA35" s="71">
        <f>AY35/AZ35</f>
        <v>12.71111111111111</v>
      </c>
      <c r="BB35" s="88">
        <v>651</v>
      </c>
      <c r="BC35" s="88">
        <v>45</v>
      </c>
      <c r="BD35" s="237">
        <f>BB35/BC35</f>
        <v>14.466666666666667</v>
      </c>
      <c r="BE35" s="230"/>
    </row>
    <row r="36" spans="1:56" ht="14.25" customHeight="1">
      <c r="A36" s="177" t="s">
        <v>34</v>
      </c>
      <c r="B36" s="117"/>
      <c r="C36" s="55" t="s">
        <v>28</v>
      </c>
      <c r="D36" s="55" t="s">
        <v>22</v>
      </c>
      <c r="E36" s="56">
        <v>842</v>
      </c>
      <c r="F36" s="56">
        <v>37</v>
      </c>
      <c r="G36" s="57">
        <f t="shared" si="41"/>
        <v>22.756756756756758</v>
      </c>
      <c r="H36" s="58">
        <v>33</v>
      </c>
      <c r="I36" s="58">
        <v>4</v>
      </c>
      <c r="J36" s="59">
        <f t="shared" si="42"/>
        <v>8.25</v>
      </c>
      <c r="K36" s="60">
        <v>45</v>
      </c>
      <c r="L36" s="60">
        <v>3</v>
      </c>
      <c r="M36" s="61">
        <f t="shared" si="43"/>
        <v>15</v>
      </c>
      <c r="N36" s="62">
        <v>37</v>
      </c>
      <c r="O36" s="62">
        <v>3</v>
      </c>
      <c r="P36" s="63">
        <f t="shared" si="44"/>
        <v>12.333333333333334</v>
      </c>
      <c r="Q36" s="64">
        <v>91</v>
      </c>
      <c r="R36" s="64">
        <v>3</v>
      </c>
      <c r="S36" s="65">
        <f t="shared" si="45"/>
        <v>30.333333333333332</v>
      </c>
      <c r="T36" s="66">
        <f>SUM(E36,H36,K36,N36,Q36)</f>
        <v>1048</v>
      </c>
      <c r="U36" s="66">
        <f t="shared" si="46"/>
        <v>50</v>
      </c>
      <c r="V36" s="240">
        <f t="shared" si="47"/>
        <v>20.96</v>
      </c>
      <c r="W36" s="92">
        <v>1028</v>
      </c>
      <c r="X36" s="91">
        <v>42</v>
      </c>
      <c r="Y36" s="57">
        <f t="shared" si="48"/>
        <v>24.476190476190474</v>
      </c>
      <c r="Z36" s="58">
        <v>65</v>
      </c>
      <c r="AA36" s="58">
        <v>2</v>
      </c>
      <c r="AB36" s="59">
        <f t="shared" si="49"/>
        <v>32.5</v>
      </c>
      <c r="AC36" s="60">
        <v>31</v>
      </c>
      <c r="AD36" s="60">
        <v>3</v>
      </c>
      <c r="AE36" s="61">
        <f>AC36/AD36</f>
        <v>10.333333333333334</v>
      </c>
      <c r="AF36" s="62">
        <v>107</v>
      </c>
      <c r="AG36" s="62">
        <v>1</v>
      </c>
      <c r="AH36" s="63">
        <f t="shared" si="50"/>
        <v>107</v>
      </c>
      <c r="AI36" s="64">
        <v>39</v>
      </c>
      <c r="AJ36" s="64">
        <v>2</v>
      </c>
      <c r="AK36" s="65">
        <f>AI36/AJ36</f>
        <v>19.5</v>
      </c>
      <c r="AL36" s="66">
        <f t="shared" si="51"/>
        <v>1270</v>
      </c>
      <c r="AM36" s="66">
        <f t="shared" si="52"/>
        <v>50</v>
      </c>
      <c r="AN36" s="211">
        <f t="shared" si="53"/>
        <v>25.4</v>
      </c>
      <c r="AO36" s="67">
        <v>1212</v>
      </c>
      <c r="AP36" s="56">
        <v>45</v>
      </c>
      <c r="AQ36" s="57">
        <f t="shared" si="54"/>
        <v>26.933333333333334</v>
      </c>
      <c r="AR36" s="60">
        <v>267</v>
      </c>
      <c r="AS36" s="60">
        <v>5</v>
      </c>
      <c r="AT36" s="61">
        <f>AR36/AS36</f>
        <v>53.4</v>
      </c>
      <c r="AU36" s="66">
        <f aca="true" t="shared" si="56" ref="AU36:AU44">AO36+AR36</f>
        <v>1479</v>
      </c>
      <c r="AV36" s="66">
        <f aca="true" t="shared" si="57" ref="AV36:AV44">AP36+AS36</f>
        <v>50</v>
      </c>
      <c r="AW36" s="211">
        <f t="shared" si="55"/>
        <v>29.58</v>
      </c>
      <c r="AX36" s="222"/>
      <c r="AY36" s="69">
        <v>1214</v>
      </c>
      <c r="AZ36" s="70">
        <v>45</v>
      </c>
      <c r="BA36" s="71">
        <f aca="true" t="shared" si="58" ref="BA36:BA44">AY36/AZ36</f>
        <v>26.977777777777778</v>
      </c>
      <c r="BB36" s="93">
        <v>1309</v>
      </c>
      <c r="BC36" s="88">
        <v>45</v>
      </c>
      <c r="BD36" s="178">
        <f aca="true" t="shared" si="59" ref="BD36:BD44">BB36/BC36</f>
        <v>29.08888888888889</v>
      </c>
    </row>
    <row r="37" spans="1:56" ht="14.25" customHeight="1">
      <c r="A37" s="177" t="s">
        <v>34</v>
      </c>
      <c r="B37" s="117"/>
      <c r="C37" s="55" t="s">
        <v>33</v>
      </c>
      <c r="D37" s="55" t="s">
        <v>22</v>
      </c>
      <c r="E37" s="56">
        <v>245</v>
      </c>
      <c r="F37" s="56">
        <v>37</v>
      </c>
      <c r="G37" s="57">
        <f t="shared" si="41"/>
        <v>6.621621621621622</v>
      </c>
      <c r="H37" s="58">
        <v>27</v>
      </c>
      <c r="I37" s="58">
        <v>4</v>
      </c>
      <c r="J37" s="59">
        <f t="shared" si="42"/>
        <v>6.75</v>
      </c>
      <c r="K37" s="60">
        <v>40</v>
      </c>
      <c r="L37" s="60">
        <v>3</v>
      </c>
      <c r="M37" s="61">
        <f t="shared" si="43"/>
        <v>13.333333333333334</v>
      </c>
      <c r="N37" s="62">
        <v>41</v>
      </c>
      <c r="O37" s="62">
        <v>3</v>
      </c>
      <c r="P37" s="63">
        <f t="shared" si="44"/>
        <v>13.666666666666666</v>
      </c>
      <c r="Q37" s="64">
        <v>58</v>
      </c>
      <c r="R37" s="64">
        <v>3</v>
      </c>
      <c r="S37" s="65">
        <f t="shared" si="45"/>
        <v>19.333333333333332</v>
      </c>
      <c r="T37" s="66">
        <f>SUM(E37,H37,K37,N37,Q37)</f>
        <v>411</v>
      </c>
      <c r="U37" s="66">
        <f t="shared" si="46"/>
        <v>50</v>
      </c>
      <c r="V37" s="240">
        <f t="shared" si="47"/>
        <v>8.22</v>
      </c>
      <c r="W37" s="92">
        <v>316</v>
      </c>
      <c r="X37" s="91">
        <v>42</v>
      </c>
      <c r="Y37" s="57">
        <f t="shared" si="48"/>
        <v>7.523809523809524</v>
      </c>
      <c r="Z37" s="58">
        <v>67</v>
      </c>
      <c r="AA37" s="58">
        <v>2</v>
      </c>
      <c r="AB37" s="59">
        <f t="shared" si="49"/>
        <v>33.5</v>
      </c>
      <c r="AC37" s="60">
        <v>41</v>
      </c>
      <c r="AD37" s="60">
        <v>3</v>
      </c>
      <c r="AE37" s="61">
        <f>AC37/AD37</f>
        <v>13.666666666666666</v>
      </c>
      <c r="AF37" s="62">
        <v>83</v>
      </c>
      <c r="AG37" s="62">
        <v>1</v>
      </c>
      <c r="AH37" s="63">
        <f t="shared" si="50"/>
        <v>83</v>
      </c>
      <c r="AI37" s="64">
        <v>38</v>
      </c>
      <c r="AJ37" s="64">
        <v>2</v>
      </c>
      <c r="AK37" s="65">
        <f aca="true" t="shared" si="60" ref="AK37:AK44">AI37/AJ37</f>
        <v>19</v>
      </c>
      <c r="AL37" s="66">
        <f t="shared" si="51"/>
        <v>545</v>
      </c>
      <c r="AM37" s="66">
        <f t="shared" si="52"/>
        <v>50</v>
      </c>
      <c r="AN37" s="211">
        <f t="shared" si="53"/>
        <v>10.9</v>
      </c>
      <c r="AO37" s="67">
        <v>505</v>
      </c>
      <c r="AP37" s="56">
        <v>45</v>
      </c>
      <c r="AQ37" s="57">
        <f t="shared" si="54"/>
        <v>11.222222222222221</v>
      </c>
      <c r="AR37" s="60">
        <v>226</v>
      </c>
      <c r="AS37" s="60">
        <v>5</v>
      </c>
      <c r="AT37" s="61">
        <f>AR37/AS37</f>
        <v>45.2</v>
      </c>
      <c r="AU37" s="66">
        <f t="shared" si="56"/>
        <v>731</v>
      </c>
      <c r="AV37" s="66">
        <f t="shared" si="57"/>
        <v>50</v>
      </c>
      <c r="AW37" s="211">
        <f t="shared" si="55"/>
        <v>14.62</v>
      </c>
      <c r="AX37" s="222"/>
      <c r="AY37" s="69">
        <v>484</v>
      </c>
      <c r="AZ37" s="70">
        <v>45</v>
      </c>
      <c r="BA37" s="71">
        <f t="shared" si="58"/>
        <v>10.755555555555556</v>
      </c>
      <c r="BB37" s="93">
        <v>413</v>
      </c>
      <c r="BC37" s="88">
        <v>45</v>
      </c>
      <c r="BD37" s="178">
        <f t="shared" si="59"/>
        <v>9.177777777777777</v>
      </c>
    </row>
    <row r="38" spans="1:61" s="5" customFormat="1" ht="14.25" customHeight="1">
      <c r="A38" s="188" t="s">
        <v>15</v>
      </c>
      <c r="B38" s="118"/>
      <c r="C38" s="87" t="s">
        <v>28</v>
      </c>
      <c r="D38" s="74" t="s">
        <v>23</v>
      </c>
      <c r="E38" s="56">
        <v>667</v>
      </c>
      <c r="F38" s="56">
        <v>37</v>
      </c>
      <c r="G38" s="57">
        <f>E38/F38</f>
        <v>18.027027027027028</v>
      </c>
      <c r="H38" s="58">
        <v>138</v>
      </c>
      <c r="I38" s="58">
        <v>4</v>
      </c>
      <c r="J38" s="59">
        <f>H38/I38</f>
        <v>34.5</v>
      </c>
      <c r="K38" s="60">
        <v>112</v>
      </c>
      <c r="L38" s="60">
        <v>3</v>
      </c>
      <c r="M38" s="61">
        <f>K38/L38</f>
        <v>37.333333333333336</v>
      </c>
      <c r="N38" s="62">
        <v>98</v>
      </c>
      <c r="O38" s="62">
        <v>3</v>
      </c>
      <c r="P38" s="63">
        <f>N38/O38</f>
        <v>32.666666666666664</v>
      </c>
      <c r="Q38" s="64">
        <v>54</v>
      </c>
      <c r="R38" s="64">
        <v>3</v>
      </c>
      <c r="S38" s="65">
        <f>Q38/R38</f>
        <v>18</v>
      </c>
      <c r="T38" s="66">
        <f>SUM(E38,H38,K38,N38,Q38)</f>
        <v>1069</v>
      </c>
      <c r="U38" s="66">
        <f>SUM(F38,I38,L38,O38,R38)</f>
        <v>50</v>
      </c>
      <c r="V38" s="240">
        <f>T38/U38</f>
        <v>21.38</v>
      </c>
      <c r="W38" s="90">
        <v>95</v>
      </c>
      <c r="X38" s="91">
        <v>42</v>
      </c>
      <c r="Y38" s="57">
        <f>W38/X38</f>
        <v>2.261904761904762</v>
      </c>
      <c r="Z38" s="58">
        <v>14</v>
      </c>
      <c r="AA38" s="58">
        <v>2</v>
      </c>
      <c r="AB38" s="59">
        <f>Z38/AA38</f>
        <v>7</v>
      </c>
      <c r="AC38" s="60">
        <v>4</v>
      </c>
      <c r="AD38" s="60">
        <v>3</v>
      </c>
      <c r="AE38" s="61">
        <f>AC38/AD38</f>
        <v>1.3333333333333333</v>
      </c>
      <c r="AF38" s="62">
        <v>17</v>
      </c>
      <c r="AG38" s="62">
        <v>1</v>
      </c>
      <c r="AH38" s="63">
        <f>AF38/AG38</f>
        <v>17</v>
      </c>
      <c r="AI38" s="64">
        <v>9</v>
      </c>
      <c r="AJ38" s="64">
        <v>2</v>
      </c>
      <c r="AK38" s="65">
        <f>AI38/AJ38</f>
        <v>4.5</v>
      </c>
      <c r="AL38" s="66">
        <f>SUM(W38,Z38,AC38,AF38,AI38)</f>
        <v>139</v>
      </c>
      <c r="AM38" s="66">
        <f>SUM(X38,AA38,AD38,AG38,AJ38)</f>
        <v>50</v>
      </c>
      <c r="AN38" s="211">
        <f>AL38/AM38</f>
        <v>2.78</v>
      </c>
      <c r="AO38" s="67">
        <v>161</v>
      </c>
      <c r="AP38" s="56">
        <v>45</v>
      </c>
      <c r="AQ38" s="57">
        <f>AO38/AP38</f>
        <v>3.577777777777778</v>
      </c>
      <c r="AR38" s="60">
        <v>69</v>
      </c>
      <c r="AS38" s="60">
        <v>5</v>
      </c>
      <c r="AT38" s="61">
        <f>AR38/AS38</f>
        <v>13.8</v>
      </c>
      <c r="AU38" s="66">
        <f t="shared" si="56"/>
        <v>230</v>
      </c>
      <c r="AV38" s="66">
        <f t="shared" si="57"/>
        <v>50</v>
      </c>
      <c r="AW38" s="211">
        <f t="shared" si="55"/>
        <v>4.6</v>
      </c>
      <c r="AX38" s="222"/>
      <c r="AY38" s="70">
        <v>896</v>
      </c>
      <c r="AZ38" s="70">
        <v>45</v>
      </c>
      <c r="BA38" s="71">
        <f>AY38/AZ38</f>
        <v>19.91111111111111</v>
      </c>
      <c r="BB38" s="88">
        <v>593</v>
      </c>
      <c r="BC38" s="88">
        <v>45</v>
      </c>
      <c r="BD38" s="178">
        <f>BB38/BC38</f>
        <v>13.177777777777777</v>
      </c>
      <c r="BI38" s="6"/>
    </row>
    <row r="39" spans="1:56" ht="14.25" customHeight="1">
      <c r="A39" s="188" t="s">
        <v>35</v>
      </c>
      <c r="B39" s="118"/>
      <c r="C39" s="87" t="s">
        <v>28</v>
      </c>
      <c r="D39" s="74" t="s">
        <v>23</v>
      </c>
      <c r="E39" s="56">
        <v>829</v>
      </c>
      <c r="F39" s="56">
        <v>37</v>
      </c>
      <c r="G39" s="57">
        <f t="shared" si="41"/>
        <v>22.405405405405407</v>
      </c>
      <c r="H39" s="58">
        <v>132</v>
      </c>
      <c r="I39" s="58">
        <v>4</v>
      </c>
      <c r="J39" s="59">
        <f t="shared" si="42"/>
        <v>33</v>
      </c>
      <c r="K39" s="60">
        <v>125</v>
      </c>
      <c r="L39" s="60">
        <v>3</v>
      </c>
      <c r="M39" s="61">
        <f t="shared" si="43"/>
        <v>41.666666666666664</v>
      </c>
      <c r="N39" s="62">
        <v>124</v>
      </c>
      <c r="O39" s="62">
        <v>3</v>
      </c>
      <c r="P39" s="63">
        <f t="shared" si="44"/>
        <v>41.333333333333336</v>
      </c>
      <c r="Q39" s="64">
        <v>93</v>
      </c>
      <c r="R39" s="64">
        <v>3</v>
      </c>
      <c r="S39" s="65">
        <f t="shared" si="45"/>
        <v>31</v>
      </c>
      <c r="T39" s="66">
        <f aca="true" t="shared" si="61" ref="T39:T44">SUM(E39,H39,K39,N39,Q39)</f>
        <v>1303</v>
      </c>
      <c r="U39" s="66">
        <f t="shared" si="46"/>
        <v>50</v>
      </c>
      <c r="V39" s="240">
        <f t="shared" si="47"/>
        <v>26.06</v>
      </c>
      <c r="W39" s="90">
        <v>916</v>
      </c>
      <c r="X39" s="91">
        <v>42</v>
      </c>
      <c r="Y39" s="57">
        <f t="shared" si="48"/>
        <v>21.80952380952381</v>
      </c>
      <c r="Z39" s="58">
        <v>93</v>
      </c>
      <c r="AA39" s="58">
        <v>2</v>
      </c>
      <c r="AB39" s="59">
        <f t="shared" si="49"/>
        <v>46.5</v>
      </c>
      <c r="AC39" s="60">
        <v>132</v>
      </c>
      <c r="AD39" s="60">
        <v>2</v>
      </c>
      <c r="AE39" s="61">
        <f>AC39/AD39</f>
        <v>66</v>
      </c>
      <c r="AF39" s="62">
        <v>111</v>
      </c>
      <c r="AG39" s="62">
        <v>2</v>
      </c>
      <c r="AH39" s="63">
        <f t="shared" si="50"/>
        <v>55.5</v>
      </c>
      <c r="AI39" s="64">
        <v>60</v>
      </c>
      <c r="AJ39" s="64">
        <v>2</v>
      </c>
      <c r="AK39" s="65">
        <f t="shared" si="60"/>
        <v>30</v>
      </c>
      <c r="AL39" s="66">
        <f t="shared" si="51"/>
        <v>1312</v>
      </c>
      <c r="AM39" s="66">
        <f t="shared" si="52"/>
        <v>50</v>
      </c>
      <c r="AN39" s="211">
        <f t="shared" si="53"/>
        <v>26.24</v>
      </c>
      <c r="AO39" s="67">
        <v>1164</v>
      </c>
      <c r="AP39" s="56">
        <v>45</v>
      </c>
      <c r="AQ39" s="57">
        <f t="shared" si="54"/>
        <v>25.866666666666667</v>
      </c>
      <c r="AR39" s="60">
        <v>188</v>
      </c>
      <c r="AS39" s="60">
        <v>5</v>
      </c>
      <c r="AT39" s="60">
        <f aca="true" t="shared" si="62" ref="AT39:AT44">AR39/AS39</f>
        <v>37.6</v>
      </c>
      <c r="AU39" s="66">
        <f t="shared" si="56"/>
        <v>1352</v>
      </c>
      <c r="AV39" s="66">
        <f t="shared" si="57"/>
        <v>50</v>
      </c>
      <c r="AW39" s="211">
        <f t="shared" si="55"/>
        <v>27.04</v>
      </c>
      <c r="AX39" s="222"/>
      <c r="AY39" s="70">
        <v>1211</v>
      </c>
      <c r="AZ39" s="70">
        <v>45</v>
      </c>
      <c r="BA39" s="71">
        <f t="shared" si="58"/>
        <v>26.91111111111111</v>
      </c>
      <c r="BB39" s="88">
        <v>1896</v>
      </c>
      <c r="BC39" s="88">
        <v>45</v>
      </c>
      <c r="BD39" s="178">
        <f t="shared" si="59"/>
        <v>42.13333333333333</v>
      </c>
    </row>
    <row r="40" spans="1:56" ht="14.25" customHeight="1">
      <c r="A40" s="188" t="s">
        <v>35</v>
      </c>
      <c r="B40" s="118"/>
      <c r="C40" s="87" t="s">
        <v>33</v>
      </c>
      <c r="D40" s="74" t="s">
        <v>23</v>
      </c>
      <c r="E40" s="56">
        <v>2642</v>
      </c>
      <c r="F40" s="56">
        <v>75</v>
      </c>
      <c r="G40" s="57">
        <f t="shared" si="41"/>
        <v>35.22666666666667</v>
      </c>
      <c r="H40" s="58">
        <v>449</v>
      </c>
      <c r="I40" s="58">
        <v>8</v>
      </c>
      <c r="J40" s="59">
        <f t="shared" si="42"/>
        <v>56.125</v>
      </c>
      <c r="K40" s="60">
        <v>424</v>
      </c>
      <c r="L40" s="60">
        <v>5</v>
      </c>
      <c r="M40" s="61">
        <f t="shared" si="43"/>
        <v>84.8</v>
      </c>
      <c r="N40" s="62">
        <v>490</v>
      </c>
      <c r="O40" s="62">
        <v>7</v>
      </c>
      <c r="P40" s="63">
        <f t="shared" si="44"/>
        <v>70</v>
      </c>
      <c r="Q40" s="64">
        <v>203</v>
      </c>
      <c r="R40" s="64">
        <v>5</v>
      </c>
      <c r="S40" s="65">
        <f t="shared" si="45"/>
        <v>40.6</v>
      </c>
      <c r="T40" s="66">
        <f t="shared" si="61"/>
        <v>4208</v>
      </c>
      <c r="U40" s="66">
        <f t="shared" si="46"/>
        <v>100</v>
      </c>
      <c r="V40" s="240">
        <f t="shared" si="47"/>
        <v>42.08</v>
      </c>
      <c r="W40" s="90">
        <v>2551</v>
      </c>
      <c r="X40" s="91">
        <v>85</v>
      </c>
      <c r="Y40" s="57">
        <f t="shared" si="48"/>
        <v>30.011764705882353</v>
      </c>
      <c r="Z40" s="58">
        <v>407</v>
      </c>
      <c r="AA40" s="58">
        <v>5</v>
      </c>
      <c r="AB40" s="59">
        <f t="shared" si="49"/>
        <v>81.4</v>
      </c>
      <c r="AC40" s="60">
        <v>266</v>
      </c>
      <c r="AD40" s="60">
        <v>3</v>
      </c>
      <c r="AE40" s="61">
        <f>AC40/AD40</f>
        <v>88.66666666666667</v>
      </c>
      <c r="AF40" s="62">
        <v>420</v>
      </c>
      <c r="AG40" s="62">
        <v>4</v>
      </c>
      <c r="AH40" s="63">
        <f t="shared" si="50"/>
        <v>105</v>
      </c>
      <c r="AI40" s="64">
        <v>212</v>
      </c>
      <c r="AJ40" s="64">
        <v>3</v>
      </c>
      <c r="AK40" s="65">
        <f t="shared" si="60"/>
        <v>70.66666666666667</v>
      </c>
      <c r="AL40" s="66">
        <f t="shared" si="51"/>
        <v>3856</v>
      </c>
      <c r="AM40" s="66">
        <f t="shared" si="52"/>
        <v>100</v>
      </c>
      <c r="AN40" s="211">
        <f t="shared" si="53"/>
        <v>38.56</v>
      </c>
      <c r="AO40" s="67">
        <v>3213</v>
      </c>
      <c r="AP40" s="56">
        <v>90</v>
      </c>
      <c r="AQ40" s="57">
        <f t="shared" si="54"/>
        <v>35.7</v>
      </c>
      <c r="AR40" s="60">
        <v>741</v>
      </c>
      <c r="AS40" s="60">
        <v>10</v>
      </c>
      <c r="AT40" s="60">
        <f t="shared" si="62"/>
        <v>74.1</v>
      </c>
      <c r="AU40" s="66">
        <f t="shared" si="56"/>
        <v>3954</v>
      </c>
      <c r="AV40" s="66">
        <f t="shared" si="57"/>
        <v>100</v>
      </c>
      <c r="AW40" s="211">
        <f t="shared" si="55"/>
        <v>39.54</v>
      </c>
      <c r="AX40" s="222"/>
      <c r="AY40" s="70">
        <v>2590</v>
      </c>
      <c r="AZ40" s="70">
        <v>90</v>
      </c>
      <c r="BA40" s="71">
        <f t="shared" si="58"/>
        <v>28.77777777777778</v>
      </c>
      <c r="BB40" s="88">
        <v>855</v>
      </c>
      <c r="BC40" s="88">
        <v>90</v>
      </c>
      <c r="BD40" s="178">
        <f t="shared" si="59"/>
        <v>9.5</v>
      </c>
    </row>
    <row r="41" spans="1:56" ht="14.25" customHeight="1">
      <c r="A41" s="188" t="s">
        <v>36</v>
      </c>
      <c r="B41" s="118"/>
      <c r="C41" s="87" t="s">
        <v>33</v>
      </c>
      <c r="D41" s="74" t="s">
        <v>23</v>
      </c>
      <c r="E41" s="56">
        <v>730</v>
      </c>
      <c r="F41" s="56">
        <v>75</v>
      </c>
      <c r="G41" s="57">
        <f t="shared" si="41"/>
        <v>9.733333333333333</v>
      </c>
      <c r="H41" s="58">
        <v>192</v>
      </c>
      <c r="I41" s="58">
        <v>8</v>
      </c>
      <c r="J41" s="59">
        <f t="shared" si="42"/>
        <v>24</v>
      </c>
      <c r="K41" s="60">
        <v>95</v>
      </c>
      <c r="L41" s="60">
        <v>5</v>
      </c>
      <c r="M41" s="61">
        <f t="shared" si="43"/>
        <v>19</v>
      </c>
      <c r="N41" s="62">
        <v>92</v>
      </c>
      <c r="O41" s="62">
        <v>7</v>
      </c>
      <c r="P41" s="63">
        <f t="shared" si="44"/>
        <v>13.142857142857142</v>
      </c>
      <c r="Q41" s="64">
        <v>94</v>
      </c>
      <c r="R41" s="64">
        <v>5</v>
      </c>
      <c r="S41" s="65">
        <f t="shared" si="45"/>
        <v>18.8</v>
      </c>
      <c r="T41" s="66">
        <f t="shared" si="61"/>
        <v>1203</v>
      </c>
      <c r="U41" s="66">
        <f t="shared" si="46"/>
        <v>100</v>
      </c>
      <c r="V41" s="240">
        <f t="shared" si="47"/>
        <v>12.03</v>
      </c>
      <c r="W41" s="90">
        <v>771</v>
      </c>
      <c r="X41" s="91">
        <v>85</v>
      </c>
      <c r="Y41" s="57">
        <f t="shared" si="48"/>
        <v>9.070588235294117</v>
      </c>
      <c r="Z41" s="58">
        <v>104</v>
      </c>
      <c r="AA41" s="58">
        <v>5</v>
      </c>
      <c r="AB41" s="59">
        <f t="shared" si="49"/>
        <v>20.8</v>
      </c>
      <c r="AC41" s="60">
        <v>104</v>
      </c>
      <c r="AD41" s="60">
        <v>3</v>
      </c>
      <c r="AE41" s="61">
        <f>AC41/AD41</f>
        <v>34.666666666666664</v>
      </c>
      <c r="AF41" s="62">
        <v>46</v>
      </c>
      <c r="AG41" s="62">
        <v>4</v>
      </c>
      <c r="AH41" s="63">
        <f t="shared" si="50"/>
        <v>11.5</v>
      </c>
      <c r="AI41" s="64">
        <v>50</v>
      </c>
      <c r="AJ41" s="64">
        <v>3</v>
      </c>
      <c r="AK41" s="65">
        <f t="shared" si="60"/>
        <v>16.666666666666668</v>
      </c>
      <c r="AL41" s="66">
        <f t="shared" si="51"/>
        <v>1075</v>
      </c>
      <c r="AM41" s="66">
        <f t="shared" si="52"/>
        <v>100</v>
      </c>
      <c r="AN41" s="211">
        <f t="shared" si="53"/>
        <v>10.75</v>
      </c>
      <c r="AO41" s="67">
        <v>828</v>
      </c>
      <c r="AP41" s="56">
        <v>90</v>
      </c>
      <c r="AQ41" s="57">
        <f t="shared" si="54"/>
        <v>9.2</v>
      </c>
      <c r="AR41" s="60">
        <v>236</v>
      </c>
      <c r="AS41" s="60">
        <v>10</v>
      </c>
      <c r="AT41" s="60">
        <f t="shared" si="62"/>
        <v>23.6</v>
      </c>
      <c r="AU41" s="66">
        <f t="shared" si="56"/>
        <v>1064</v>
      </c>
      <c r="AV41" s="66">
        <f t="shared" si="57"/>
        <v>100</v>
      </c>
      <c r="AW41" s="211">
        <f t="shared" si="55"/>
        <v>10.64</v>
      </c>
      <c r="AX41" s="222"/>
      <c r="AY41" s="70">
        <v>848</v>
      </c>
      <c r="AZ41" s="70">
        <v>90</v>
      </c>
      <c r="BA41" s="71">
        <f t="shared" si="58"/>
        <v>9.422222222222222</v>
      </c>
      <c r="BB41" s="88">
        <v>654</v>
      </c>
      <c r="BC41" s="88">
        <v>90</v>
      </c>
      <c r="BD41" s="178">
        <f>BB41/BC41</f>
        <v>7.266666666666667</v>
      </c>
    </row>
    <row r="42" spans="1:56" ht="14.25" customHeight="1">
      <c r="A42" s="188" t="s">
        <v>36</v>
      </c>
      <c r="B42" s="118"/>
      <c r="C42" s="87" t="s">
        <v>29</v>
      </c>
      <c r="D42" s="74" t="s">
        <v>23</v>
      </c>
      <c r="E42" s="56">
        <v>632</v>
      </c>
      <c r="F42" s="56">
        <v>75</v>
      </c>
      <c r="G42" s="57">
        <f t="shared" si="41"/>
        <v>8.426666666666666</v>
      </c>
      <c r="H42" s="58">
        <v>111</v>
      </c>
      <c r="I42" s="58">
        <v>8</v>
      </c>
      <c r="J42" s="59">
        <f t="shared" si="42"/>
        <v>13.875</v>
      </c>
      <c r="K42" s="60">
        <v>125</v>
      </c>
      <c r="L42" s="60">
        <v>5</v>
      </c>
      <c r="M42" s="61">
        <f t="shared" si="43"/>
        <v>25</v>
      </c>
      <c r="N42" s="62">
        <v>65</v>
      </c>
      <c r="O42" s="62">
        <v>7</v>
      </c>
      <c r="P42" s="63">
        <f t="shared" si="44"/>
        <v>9.285714285714286</v>
      </c>
      <c r="Q42" s="64">
        <v>70</v>
      </c>
      <c r="R42" s="64">
        <v>5</v>
      </c>
      <c r="S42" s="65">
        <f t="shared" si="45"/>
        <v>14</v>
      </c>
      <c r="T42" s="66">
        <f t="shared" si="61"/>
        <v>1003</v>
      </c>
      <c r="U42" s="66">
        <f t="shared" si="46"/>
        <v>100</v>
      </c>
      <c r="V42" s="240">
        <f t="shared" si="47"/>
        <v>10.03</v>
      </c>
      <c r="W42" s="90">
        <v>774</v>
      </c>
      <c r="X42" s="91">
        <v>85</v>
      </c>
      <c r="Y42" s="57">
        <f t="shared" si="48"/>
        <v>9.105882352941176</v>
      </c>
      <c r="Z42" s="58">
        <v>107</v>
      </c>
      <c r="AA42" s="58">
        <v>5</v>
      </c>
      <c r="AB42" s="59">
        <f t="shared" si="49"/>
        <v>21.4</v>
      </c>
      <c r="AC42" s="60">
        <v>57</v>
      </c>
      <c r="AD42" s="60">
        <v>3</v>
      </c>
      <c r="AE42" s="61">
        <f>AC42/AD42</f>
        <v>19</v>
      </c>
      <c r="AF42" s="62">
        <v>60</v>
      </c>
      <c r="AG42" s="62">
        <v>4</v>
      </c>
      <c r="AH42" s="63">
        <f t="shared" si="50"/>
        <v>15</v>
      </c>
      <c r="AI42" s="64">
        <v>57</v>
      </c>
      <c r="AJ42" s="64">
        <v>3</v>
      </c>
      <c r="AK42" s="65">
        <f t="shared" si="60"/>
        <v>19</v>
      </c>
      <c r="AL42" s="66">
        <f t="shared" si="51"/>
        <v>1055</v>
      </c>
      <c r="AM42" s="66">
        <f t="shared" si="52"/>
        <v>100</v>
      </c>
      <c r="AN42" s="211">
        <f t="shared" si="53"/>
        <v>10.55</v>
      </c>
      <c r="AO42" s="67">
        <v>819</v>
      </c>
      <c r="AP42" s="56">
        <v>90</v>
      </c>
      <c r="AQ42" s="57">
        <f t="shared" si="54"/>
        <v>9.1</v>
      </c>
      <c r="AR42" s="60">
        <v>172</v>
      </c>
      <c r="AS42" s="60">
        <v>10</v>
      </c>
      <c r="AT42" s="60">
        <f t="shared" si="62"/>
        <v>17.2</v>
      </c>
      <c r="AU42" s="66">
        <f t="shared" si="56"/>
        <v>991</v>
      </c>
      <c r="AV42" s="66">
        <f t="shared" si="57"/>
        <v>100</v>
      </c>
      <c r="AW42" s="211">
        <f t="shared" si="55"/>
        <v>9.91</v>
      </c>
      <c r="AX42" s="222"/>
      <c r="AY42" s="70">
        <v>776</v>
      </c>
      <c r="AZ42" s="70">
        <v>90</v>
      </c>
      <c r="BA42" s="71">
        <f t="shared" si="58"/>
        <v>8.622222222222222</v>
      </c>
      <c r="BB42" s="88">
        <v>590</v>
      </c>
      <c r="BC42" s="88">
        <v>90</v>
      </c>
      <c r="BD42" s="178">
        <f t="shared" si="59"/>
        <v>6.555555555555555</v>
      </c>
    </row>
    <row r="43" spans="1:56" ht="14.25" customHeight="1">
      <c r="A43" s="188" t="s">
        <v>37</v>
      </c>
      <c r="B43" s="118"/>
      <c r="C43" s="87" t="s">
        <v>28</v>
      </c>
      <c r="D43" s="74" t="s">
        <v>23</v>
      </c>
      <c r="E43" s="56">
        <v>704</v>
      </c>
      <c r="F43" s="56">
        <v>37</v>
      </c>
      <c r="G43" s="57">
        <f t="shared" si="41"/>
        <v>19.027027027027028</v>
      </c>
      <c r="H43" s="58">
        <v>109</v>
      </c>
      <c r="I43" s="58">
        <v>4</v>
      </c>
      <c r="J43" s="59">
        <f t="shared" si="42"/>
        <v>27.25</v>
      </c>
      <c r="K43" s="60">
        <v>93</v>
      </c>
      <c r="L43" s="60">
        <v>3</v>
      </c>
      <c r="M43" s="61">
        <f t="shared" si="43"/>
        <v>31</v>
      </c>
      <c r="N43" s="62">
        <v>95</v>
      </c>
      <c r="O43" s="62">
        <v>3</v>
      </c>
      <c r="P43" s="63">
        <f t="shared" si="44"/>
        <v>31.666666666666668</v>
      </c>
      <c r="Q43" s="64">
        <v>58</v>
      </c>
      <c r="R43" s="64">
        <v>3</v>
      </c>
      <c r="S43" s="65">
        <f t="shared" si="45"/>
        <v>19.333333333333332</v>
      </c>
      <c r="T43" s="66">
        <f t="shared" si="61"/>
        <v>1059</v>
      </c>
      <c r="U43" s="66">
        <f t="shared" si="46"/>
        <v>50</v>
      </c>
      <c r="V43" s="240">
        <f t="shared" si="47"/>
        <v>21.18</v>
      </c>
      <c r="W43" s="90">
        <v>724</v>
      </c>
      <c r="X43" s="91">
        <v>42</v>
      </c>
      <c r="Y43" s="57">
        <f t="shared" si="48"/>
        <v>17.238095238095237</v>
      </c>
      <c r="Z43" s="58">
        <v>62</v>
      </c>
      <c r="AA43" s="58">
        <v>2</v>
      </c>
      <c r="AB43" s="59">
        <f t="shared" si="49"/>
        <v>31</v>
      </c>
      <c r="AC43" s="60">
        <v>51</v>
      </c>
      <c r="AD43" s="60">
        <v>2</v>
      </c>
      <c r="AE43" s="61">
        <f>AC43/AD43</f>
        <v>25.5</v>
      </c>
      <c r="AF43" s="62">
        <v>95</v>
      </c>
      <c r="AG43" s="62">
        <v>2</v>
      </c>
      <c r="AH43" s="63">
        <f t="shared" si="50"/>
        <v>47.5</v>
      </c>
      <c r="AI43" s="64">
        <v>34</v>
      </c>
      <c r="AJ43" s="64">
        <v>2</v>
      </c>
      <c r="AK43" s="65">
        <f t="shared" si="60"/>
        <v>17</v>
      </c>
      <c r="AL43" s="66">
        <f t="shared" si="51"/>
        <v>966</v>
      </c>
      <c r="AM43" s="66">
        <f t="shared" si="52"/>
        <v>50</v>
      </c>
      <c r="AN43" s="211">
        <f t="shared" si="53"/>
        <v>19.32</v>
      </c>
      <c r="AO43" s="67">
        <v>838</v>
      </c>
      <c r="AP43" s="56">
        <v>45</v>
      </c>
      <c r="AQ43" s="57">
        <f t="shared" si="54"/>
        <v>18.622222222222224</v>
      </c>
      <c r="AR43" s="60">
        <v>138</v>
      </c>
      <c r="AS43" s="60">
        <v>5</v>
      </c>
      <c r="AT43" s="60">
        <f t="shared" si="62"/>
        <v>27.6</v>
      </c>
      <c r="AU43" s="66">
        <f t="shared" si="56"/>
        <v>976</v>
      </c>
      <c r="AV43" s="66">
        <f t="shared" si="57"/>
        <v>50</v>
      </c>
      <c r="AW43" s="211">
        <f t="shared" si="55"/>
        <v>19.52</v>
      </c>
      <c r="AX43" s="222"/>
      <c r="AY43" s="70">
        <v>685</v>
      </c>
      <c r="AZ43" s="70">
        <v>45</v>
      </c>
      <c r="BA43" s="71">
        <f t="shared" si="58"/>
        <v>15.222222222222221</v>
      </c>
      <c r="BB43" s="88">
        <v>464</v>
      </c>
      <c r="BC43" s="88">
        <v>45</v>
      </c>
      <c r="BD43" s="178">
        <f t="shared" si="59"/>
        <v>10.311111111111112</v>
      </c>
    </row>
    <row r="44" spans="1:56" ht="14.25" customHeight="1">
      <c r="A44" s="188" t="s">
        <v>38</v>
      </c>
      <c r="B44" s="118"/>
      <c r="C44" s="87" t="s">
        <v>33</v>
      </c>
      <c r="D44" s="74" t="s">
        <v>23</v>
      </c>
      <c r="E44" s="56">
        <v>1105</v>
      </c>
      <c r="F44" s="56">
        <v>37</v>
      </c>
      <c r="G44" s="57">
        <f t="shared" si="41"/>
        <v>29.864864864864863</v>
      </c>
      <c r="H44" s="58">
        <v>189</v>
      </c>
      <c r="I44" s="58">
        <v>4</v>
      </c>
      <c r="J44" s="59">
        <f t="shared" si="42"/>
        <v>47.25</v>
      </c>
      <c r="K44" s="60">
        <v>153</v>
      </c>
      <c r="L44" s="60">
        <v>3</v>
      </c>
      <c r="M44" s="61">
        <f t="shared" si="43"/>
        <v>51</v>
      </c>
      <c r="N44" s="62">
        <v>140</v>
      </c>
      <c r="O44" s="62">
        <v>3</v>
      </c>
      <c r="P44" s="63">
        <f t="shared" si="44"/>
        <v>46.666666666666664</v>
      </c>
      <c r="Q44" s="64">
        <v>108</v>
      </c>
      <c r="R44" s="64">
        <v>3</v>
      </c>
      <c r="S44" s="65">
        <f t="shared" si="45"/>
        <v>36</v>
      </c>
      <c r="T44" s="66">
        <f t="shared" si="61"/>
        <v>1695</v>
      </c>
      <c r="U44" s="66">
        <f t="shared" si="46"/>
        <v>50</v>
      </c>
      <c r="V44" s="240">
        <f t="shared" si="47"/>
        <v>33.9</v>
      </c>
      <c r="W44" s="90">
        <v>1147</v>
      </c>
      <c r="X44" s="91">
        <v>42</v>
      </c>
      <c r="Y44" s="57">
        <f t="shared" si="48"/>
        <v>27.30952380952381</v>
      </c>
      <c r="Z44" s="58">
        <v>105</v>
      </c>
      <c r="AA44" s="58">
        <v>2</v>
      </c>
      <c r="AB44" s="59">
        <f t="shared" si="49"/>
        <v>52.5</v>
      </c>
      <c r="AC44" s="60">
        <v>154</v>
      </c>
      <c r="AD44" s="60">
        <v>2</v>
      </c>
      <c r="AE44" s="61">
        <f>AC44/AD44</f>
        <v>77</v>
      </c>
      <c r="AF44" s="62">
        <v>134</v>
      </c>
      <c r="AG44" s="62">
        <v>2</v>
      </c>
      <c r="AH44" s="63">
        <f t="shared" si="50"/>
        <v>67</v>
      </c>
      <c r="AI44" s="64">
        <v>76</v>
      </c>
      <c r="AJ44" s="64">
        <v>2</v>
      </c>
      <c r="AK44" s="65">
        <f t="shared" si="60"/>
        <v>38</v>
      </c>
      <c r="AL44" s="66">
        <f t="shared" si="51"/>
        <v>1616</v>
      </c>
      <c r="AM44" s="66">
        <f t="shared" si="52"/>
        <v>50</v>
      </c>
      <c r="AN44" s="211">
        <f t="shared" si="53"/>
        <v>32.32</v>
      </c>
      <c r="AO44" s="67">
        <v>1324</v>
      </c>
      <c r="AP44" s="56">
        <v>45</v>
      </c>
      <c r="AQ44" s="57">
        <f t="shared" si="54"/>
        <v>29.42222222222222</v>
      </c>
      <c r="AR44" s="60">
        <v>264</v>
      </c>
      <c r="AS44" s="60">
        <v>5</v>
      </c>
      <c r="AT44" s="60">
        <f t="shared" si="62"/>
        <v>52.8</v>
      </c>
      <c r="AU44" s="66">
        <f t="shared" si="56"/>
        <v>1588</v>
      </c>
      <c r="AV44" s="66">
        <f t="shared" si="57"/>
        <v>50</v>
      </c>
      <c r="AW44" s="211">
        <f t="shared" si="55"/>
        <v>31.76</v>
      </c>
      <c r="AX44" s="222"/>
      <c r="AY44" s="70">
        <v>1050</v>
      </c>
      <c r="AZ44" s="70">
        <v>45</v>
      </c>
      <c r="BA44" s="71">
        <f t="shared" si="58"/>
        <v>23.333333333333332</v>
      </c>
      <c r="BB44" s="88">
        <v>700</v>
      </c>
      <c r="BC44" s="88">
        <v>45</v>
      </c>
      <c r="BD44" s="178">
        <f t="shared" si="59"/>
        <v>15.555555555555555</v>
      </c>
    </row>
    <row r="45" spans="1:56" ht="14.25" customHeight="1">
      <c r="A45" s="182" t="s">
        <v>63</v>
      </c>
      <c r="B45" s="138"/>
      <c r="C45" s="76"/>
      <c r="D45" s="77"/>
      <c r="E45" s="78">
        <f>SUM(E38:E44)</f>
        <v>7309</v>
      </c>
      <c r="F45" s="78">
        <f>SUM(F38:F44)</f>
        <v>373</v>
      </c>
      <c r="G45" s="79">
        <f>E45/F45</f>
        <v>19.595174262734584</v>
      </c>
      <c r="H45" s="78">
        <f>SUM(H38:H44)</f>
        <v>1320</v>
      </c>
      <c r="I45" s="78">
        <f>SUM(I38:I44)</f>
        <v>40</v>
      </c>
      <c r="J45" s="79">
        <f t="shared" si="42"/>
        <v>33</v>
      </c>
      <c r="K45" s="78">
        <f>SUM(K38:K44)</f>
        <v>1127</v>
      </c>
      <c r="L45" s="78">
        <f>SUM(L38:L44)</f>
        <v>27</v>
      </c>
      <c r="M45" s="79">
        <f t="shared" si="43"/>
        <v>41.74074074074074</v>
      </c>
      <c r="N45" s="78">
        <f>SUM(N38:N44)</f>
        <v>1104</v>
      </c>
      <c r="O45" s="78">
        <f>SUM(O38:O44)</f>
        <v>33</v>
      </c>
      <c r="P45" s="79">
        <f t="shared" si="44"/>
        <v>33.45454545454545</v>
      </c>
      <c r="Q45" s="78">
        <f>SUM(Q38:Q44)</f>
        <v>680</v>
      </c>
      <c r="R45" s="78">
        <f>SUM(R38:R44)</f>
        <v>27</v>
      </c>
      <c r="S45" s="79">
        <f t="shared" si="45"/>
        <v>25.185185185185187</v>
      </c>
      <c r="T45" s="78">
        <f>SUM(T38:T44)</f>
        <v>11540</v>
      </c>
      <c r="U45" s="78">
        <f>SUM(U38:U44)</f>
        <v>500</v>
      </c>
      <c r="V45" s="209">
        <f t="shared" si="47"/>
        <v>23.08</v>
      </c>
      <c r="W45" s="80">
        <f>SUM(W39:W44)</f>
        <v>6883</v>
      </c>
      <c r="X45" s="78">
        <f>SUM(X39:X44)</f>
        <v>381</v>
      </c>
      <c r="Y45" s="79">
        <f>W45/X45</f>
        <v>18.06561679790026</v>
      </c>
      <c r="Z45" s="78">
        <f>SUM(Z39:Z44)</f>
        <v>878</v>
      </c>
      <c r="AA45" s="78">
        <f>SUM(AA39:AA44)</f>
        <v>21</v>
      </c>
      <c r="AB45" s="79">
        <f>Z45/AA45</f>
        <v>41.80952380952381</v>
      </c>
      <c r="AC45" s="78">
        <f>SUM(AC39:AC44)</f>
        <v>764</v>
      </c>
      <c r="AD45" s="78">
        <f>SUM(AD39:AD44)</f>
        <v>15</v>
      </c>
      <c r="AE45" s="79">
        <f>AC45/AD45</f>
        <v>50.93333333333333</v>
      </c>
      <c r="AF45" s="78">
        <f>SUM(AF39:AF44)</f>
        <v>866</v>
      </c>
      <c r="AG45" s="78">
        <f>SUM(AG39:AG44)</f>
        <v>18</v>
      </c>
      <c r="AH45" s="79">
        <f>AF45/AG45</f>
        <v>48.111111111111114</v>
      </c>
      <c r="AI45" s="78">
        <f>SUM(AI39:AI44)</f>
        <v>489</v>
      </c>
      <c r="AJ45" s="78">
        <f>SUM(AJ39:AJ44)</f>
        <v>15</v>
      </c>
      <c r="AK45" s="79">
        <f>AI45/AJ45</f>
        <v>32.6</v>
      </c>
      <c r="AL45" s="78">
        <f>SUM(AL39:AL44)</f>
        <v>9880</v>
      </c>
      <c r="AM45" s="78">
        <f>SUM(AM39:AM44)</f>
        <v>450</v>
      </c>
      <c r="AN45" s="209">
        <f>AL45/AM45</f>
        <v>21.955555555555556</v>
      </c>
      <c r="AO45" s="80">
        <f>SUM(AO39:AO44)</f>
        <v>8186</v>
      </c>
      <c r="AP45" s="78">
        <f>SUM(AP39:AP44)</f>
        <v>405</v>
      </c>
      <c r="AQ45" s="79">
        <f>AO45/AP45</f>
        <v>20.212345679012344</v>
      </c>
      <c r="AR45" s="78">
        <f>SUM(AR39:AR44)</f>
        <v>1739</v>
      </c>
      <c r="AS45" s="78">
        <f>SUM(AS39:AS44)</f>
        <v>45</v>
      </c>
      <c r="AT45" s="79">
        <f>AR45/AS45</f>
        <v>38.644444444444446</v>
      </c>
      <c r="AU45" s="78">
        <f>SUM(AU39:AU44)</f>
        <v>9925</v>
      </c>
      <c r="AV45" s="78">
        <f>SUM(AV39:AV44)</f>
        <v>450</v>
      </c>
      <c r="AW45" s="209">
        <f>AU45/AV45</f>
        <v>22.055555555555557</v>
      </c>
      <c r="AX45" s="222"/>
      <c r="AY45" s="78">
        <f>SUM(AY39:AY44)</f>
        <v>7160</v>
      </c>
      <c r="AZ45" s="78">
        <f>SUM(AZ39:AZ44)</f>
        <v>405</v>
      </c>
      <c r="BA45" s="79">
        <f>AY45/AZ45</f>
        <v>17.679012345679013</v>
      </c>
      <c r="BB45" s="78">
        <f>SUM(BB39:BB44)</f>
        <v>5159</v>
      </c>
      <c r="BC45" s="78">
        <f>SUM(BC39:BC44)</f>
        <v>405</v>
      </c>
      <c r="BD45" s="183">
        <f>BB45/BC45</f>
        <v>12.738271604938271</v>
      </c>
    </row>
    <row r="46" spans="1:56" ht="14.25" customHeight="1">
      <c r="A46" s="182" t="s">
        <v>64</v>
      </c>
      <c r="B46" s="138"/>
      <c r="C46" s="81"/>
      <c r="D46" s="77"/>
      <c r="E46" s="78">
        <f aca="true" t="shared" si="63" ref="E46:U46">SUM(E35:E37)</f>
        <v>1359</v>
      </c>
      <c r="F46" s="78">
        <f t="shared" si="63"/>
        <v>111</v>
      </c>
      <c r="G46" s="78">
        <f t="shared" si="63"/>
        <v>36.72972972972973</v>
      </c>
      <c r="H46" s="78">
        <f t="shared" si="63"/>
        <v>78</v>
      </c>
      <c r="I46" s="78">
        <f t="shared" si="63"/>
        <v>12</v>
      </c>
      <c r="J46" s="78">
        <f t="shared" si="63"/>
        <v>19.5</v>
      </c>
      <c r="K46" s="78">
        <f t="shared" si="63"/>
        <v>126</v>
      </c>
      <c r="L46" s="78">
        <f t="shared" si="63"/>
        <v>9</v>
      </c>
      <c r="M46" s="78">
        <f t="shared" si="63"/>
        <v>42</v>
      </c>
      <c r="N46" s="78">
        <f t="shared" si="63"/>
        <v>109</v>
      </c>
      <c r="O46" s="78">
        <f t="shared" si="63"/>
        <v>9</v>
      </c>
      <c r="P46" s="78">
        <f t="shared" si="63"/>
        <v>36.333333333333336</v>
      </c>
      <c r="Q46" s="78">
        <f t="shared" si="63"/>
        <v>201</v>
      </c>
      <c r="R46" s="78">
        <f t="shared" si="63"/>
        <v>9</v>
      </c>
      <c r="S46" s="78">
        <f t="shared" si="63"/>
        <v>67</v>
      </c>
      <c r="T46" s="78">
        <f t="shared" si="63"/>
        <v>1873</v>
      </c>
      <c r="U46" s="78">
        <f t="shared" si="63"/>
        <v>150</v>
      </c>
      <c r="V46" s="209">
        <f t="shared" si="47"/>
        <v>12.486666666666666</v>
      </c>
      <c r="W46" s="80">
        <f>SUM(W35:W38)</f>
        <v>1739</v>
      </c>
      <c r="X46" s="80">
        <f>SUM(X35:X38)</f>
        <v>168</v>
      </c>
      <c r="Y46" s="79">
        <f>W46/X46</f>
        <v>10.351190476190476</v>
      </c>
      <c r="Z46" s="80">
        <f>SUM(Z35:Z38)</f>
        <v>188</v>
      </c>
      <c r="AA46" s="80">
        <f>SUM(AA35:AA38)</f>
        <v>8</v>
      </c>
      <c r="AB46" s="79">
        <f>Z46/AA46</f>
        <v>23.5</v>
      </c>
      <c r="AC46" s="80">
        <f>SUM(AC35:AC38)</f>
        <v>98</v>
      </c>
      <c r="AD46" s="80">
        <f>SUM(AD35:AD38)</f>
        <v>12</v>
      </c>
      <c r="AE46" s="79">
        <f>AC46/AD46</f>
        <v>8.166666666666666</v>
      </c>
      <c r="AF46" s="80">
        <f>SUM(AF35:AF38)</f>
        <v>264</v>
      </c>
      <c r="AG46" s="80">
        <f>SUM(AG35:AG38)</f>
        <v>4</v>
      </c>
      <c r="AH46" s="79">
        <f>AF46/AG46</f>
        <v>66</v>
      </c>
      <c r="AI46" s="80">
        <f>SUM(AI35:AI38)</f>
        <v>116</v>
      </c>
      <c r="AJ46" s="80">
        <f>SUM(AJ35:AJ38)</f>
        <v>8</v>
      </c>
      <c r="AK46" s="79">
        <f>AI46/AJ46</f>
        <v>14.5</v>
      </c>
      <c r="AL46" s="80">
        <f>SUM(AL35:AL38)</f>
        <v>2405</v>
      </c>
      <c r="AM46" s="80">
        <f>SUM(AM35:AM38)</f>
        <v>200</v>
      </c>
      <c r="AN46" s="209">
        <f>AL46/AM46</f>
        <v>12.025</v>
      </c>
      <c r="AO46" s="80">
        <f>SUM(AO35:AO37)</f>
        <v>2174</v>
      </c>
      <c r="AP46" s="78">
        <f>SUM(AP35:AP37)</f>
        <v>135</v>
      </c>
      <c r="AQ46" s="79">
        <f>AO46/AP46</f>
        <v>16.103703703703705</v>
      </c>
      <c r="AR46" s="78">
        <f>SUM(AR35:AR37)</f>
        <v>677</v>
      </c>
      <c r="AS46" s="78">
        <f>SUM(AS35:AS37)</f>
        <v>15</v>
      </c>
      <c r="AT46" s="79">
        <f>AR46/AS46</f>
        <v>45.13333333333333</v>
      </c>
      <c r="AU46" s="80">
        <f>SUM(AU35:AU38)</f>
        <v>3081</v>
      </c>
      <c r="AV46" s="80">
        <f>SUM(AV35:AV38)</f>
        <v>200</v>
      </c>
      <c r="AW46" s="209">
        <f>AU46/AV46</f>
        <v>15.405</v>
      </c>
      <c r="AX46" s="222"/>
      <c r="AY46" s="78">
        <f>SUM(AY35:AY37)</f>
        <v>2270</v>
      </c>
      <c r="AZ46" s="78">
        <f>SUM(AZ35:AZ37)</f>
        <v>135</v>
      </c>
      <c r="BA46" s="79">
        <f>AY46/AZ46</f>
        <v>16.814814814814813</v>
      </c>
      <c r="BB46" s="78">
        <f>SUM(BB35:BB37)</f>
        <v>2373</v>
      </c>
      <c r="BC46" s="78">
        <f>SUM(BC35:BC37)</f>
        <v>135</v>
      </c>
      <c r="BD46" s="183">
        <f>BB46/BC46</f>
        <v>17.57777777777778</v>
      </c>
    </row>
    <row r="47" spans="1:56" s="5" customFormat="1" ht="14.25" customHeight="1">
      <c r="A47" s="184" t="s">
        <v>7</v>
      </c>
      <c r="B47" s="116"/>
      <c r="C47" s="82"/>
      <c r="D47" s="82"/>
      <c r="E47" s="84">
        <f>SUM(E35:E44)</f>
        <v>8668</v>
      </c>
      <c r="F47" s="84">
        <f>SUM(F35:F44)</f>
        <v>484</v>
      </c>
      <c r="G47" s="85">
        <f>E47/F47</f>
        <v>17.90909090909091</v>
      </c>
      <c r="H47" s="84">
        <f>SUM(H35:H44)</f>
        <v>1398</v>
      </c>
      <c r="I47" s="84">
        <f>SUM(I35:I44)</f>
        <v>52</v>
      </c>
      <c r="J47" s="85">
        <f t="shared" si="42"/>
        <v>26.884615384615383</v>
      </c>
      <c r="K47" s="84">
        <f>SUM(K35:K44)</f>
        <v>1253</v>
      </c>
      <c r="L47" s="84">
        <f>SUM(L35:L44)</f>
        <v>36</v>
      </c>
      <c r="M47" s="85">
        <f t="shared" si="43"/>
        <v>34.80555555555556</v>
      </c>
      <c r="N47" s="84">
        <f>SUM(N35:N44)</f>
        <v>1213</v>
      </c>
      <c r="O47" s="84">
        <f>SUM(O35:O44)</f>
        <v>42</v>
      </c>
      <c r="P47" s="85">
        <f t="shared" si="44"/>
        <v>28.88095238095238</v>
      </c>
      <c r="Q47" s="84">
        <f>SUM(Q35:Q44)</f>
        <v>881</v>
      </c>
      <c r="R47" s="84">
        <f>SUM(R35:R44)</f>
        <v>36</v>
      </c>
      <c r="S47" s="85">
        <f t="shared" si="45"/>
        <v>24.47222222222222</v>
      </c>
      <c r="T47" s="84">
        <f>SUM(T35:T44)</f>
        <v>13413</v>
      </c>
      <c r="U47" s="84">
        <f>SUM(U35:U44)</f>
        <v>650</v>
      </c>
      <c r="V47" s="210">
        <f t="shared" si="47"/>
        <v>20.635384615384616</v>
      </c>
      <c r="W47" s="86">
        <f>SUM(W35:W44)</f>
        <v>8622</v>
      </c>
      <c r="X47" s="84">
        <f>SUM(X35:X44)</f>
        <v>549</v>
      </c>
      <c r="Y47" s="85">
        <f>W47/X47</f>
        <v>15.704918032786885</v>
      </c>
      <c r="Z47" s="84">
        <f>SUM(Z35:Z44)</f>
        <v>1066</v>
      </c>
      <c r="AA47" s="84">
        <f>SUM(AA35:AA44)</f>
        <v>29</v>
      </c>
      <c r="AB47" s="85">
        <f>Z47/AA47</f>
        <v>36.758620689655174</v>
      </c>
      <c r="AC47" s="84">
        <f>SUM(AC35:AC44)</f>
        <v>862</v>
      </c>
      <c r="AD47" s="84">
        <f>SUM(AD35:AD44)</f>
        <v>27</v>
      </c>
      <c r="AE47" s="85">
        <f>AC47/AD47</f>
        <v>31.925925925925927</v>
      </c>
      <c r="AF47" s="84">
        <f>SUM(AF35:AF44)</f>
        <v>1130</v>
      </c>
      <c r="AG47" s="84">
        <f>SUM(AG35:AG44)</f>
        <v>22</v>
      </c>
      <c r="AH47" s="85">
        <f>AF47/AG47</f>
        <v>51.36363636363637</v>
      </c>
      <c r="AI47" s="84">
        <f>SUM(AI35:AI44)</f>
        <v>605</v>
      </c>
      <c r="AJ47" s="84">
        <f>SUM(AJ35:AJ44)</f>
        <v>23</v>
      </c>
      <c r="AK47" s="85">
        <f>AI47/AJ47</f>
        <v>26.304347826086957</v>
      </c>
      <c r="AL47" s="94">
        <f>SUM(AL45:AL46)</f>
        <v>12285</v>
      </c>
      <c r="AM47" s="83">
        <f>SUM(AM35:AM44)</f>
        <v>650</v>
      </c>
      <c r="AN47" s="212">
        <f>AC47/AM47</f>
        <v>1.3261538461538462</v>
      </c>
      <c r="AO47" s="86">
        <f>SUM(AO35:AO44)</f>
        <v>10521</v>
      </c>
      <c r="AP47" s="84">
        <f>SUM(AP35:AP44)</f>
        <v>585</v>
      </c>
      <c r="AQ47" s="85">
        <f t="shared" si="54"/>
        <v>17.984615384615385</v>
      </c>
      <c r="AR47" s="84">
        <f>SUM(AR35:AR44)</f>
        <v>2485</v>
      </c>
      <c r="AS47" s="84">
        <f>SUM(AS35:AS44)</f>
        <v>65</v>
      </c>
      <c r="AT47" s="85">
        <f>AR47/AS47</f>
        <v>38.23076923076923</v>
      </c>
      <c r="AU47" s="94">
        <f>SUM(AU45:AU46)</f>
        <v>13006</v>
      </c>
      <c r="AV47" s="83">
        <f>SUM(AV35:AV44)</f>
        <v>650</v>
      </c>
      <c r="AW47" s="212">
        <f>AL47/AV47</f>
        <v>18.9</v>
      </c>
      <c r="AX47" s="222"/>
      <c r="AY47" s="84">
        <f>SUM(AY35:AY44)</f>
        <v>10326</v>
      </c>
      <c r="AZ47" s="84">
        <f>SUM(AZ35:AZ44)</f>
        <v>585</v>
      </c>
      <c r="BA47" s="85">
        <f>AY47/AZ47</f>
        <v>17.651282051282053</v>
      </c>
      <c r="BB47" s="84">
        <f>SUM(BB35:BB44)</f>
        <v>8125</v>
      </c>
      <c r="BC47" s="84">
        <f>SUM(BC35:BC44)</f>
        <v>585</v>
      </c>
      <c r="BD47" s="185">
        <f>BB47/BC47</f>
        <v>13.88888888888889</v>
      </c>
    </row>
    <row r="48" spans="1:56" ht="14.25" customHeight="1">
      <c r="A48" s="186" t="s">
        <v>10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87"/>
    </row>
    <row r="49" spans="1:56" ht="14.25" customHeight="1">
      <c r="A49" s="188" t="s">
        <v>42</v>
      </c>
      <c r="B49" s="118"/>
      <c r="C49" s="87" t="s">
        <v>33</v>
      </c>
      <c r="D49" s="87" t="s">
        <v>23</v>
      </c>
      <c r="E49" s="56">
        <v>969</v>
      </c>
      <c r="F49" s="56">
        <v>45</v>
      </c>
      <c r="G49" s="57">
        <f aca="true" t="shared" si="64" ref="G49:G65">E49/F49</f>
        <v>21.533333333333335</v>
      </c>
      <c r="H49" s="58">
        <v>203</v>
      </c>
      <c r="I49" s="58">
        <v>5</v>
      </c>
      <c r="J49" s="59">
        <f aca="true" t="shared" si="65" ref="J49:J66">H49/I49</f>
        <v>40.6</v>
      </c>
      <c r="K49" s="60">
        <v>159</v>
      </c>
      <c r="L49" s="60">
        <v>3</v>
      </c>
      <c r="M49" s="61">
        <f aca="true" t="shared" si="66" ref="M49:M66">K49/L49</f>
        <v>53</v>
      </c>
      <c r="N49" s="62">
        <v>190</v>
      </c>
      <c r="O49" s="62">
        <v>4</v>
      </c>
      <c r="P49" s="63">
        <f aca="true" t="shared" si="67" ref="P49:P66">N49/O49</f>
        <v>47.5</v>
      </c>
      <c r="Q49" s="64">
        <v>97</v>
      </c>
      <c r="R49" s="64">
        <v>3</v>
      </c>
      <c r="S49" s="65">
        <f aca="true" t="shared" si="68" ref="S49:S66">Q49/R49</f>
        <v>32.333333333333336</v>
      </c>
      <c r="T49" s="66">
        <f aca="true" t="shared" si="69" ref="T49:T65">SUM(E49,H49,K49,N49,Q49)</f>
        <v>1618</v>
      </c>
      <c r="U49" s="66">
        <f aca="true" t="shared" si="70" ref="U49:U65">SUM(F49,I49,L49,O49,R49)</f>
        <v>60</v>
      </c>
      <c r="V49" s="240">
        <f aca="true" t="shared" si="71" ref="V49:V66">T49/U49</f>
        <v>26.966666666666665</v>
      </c>
      <c r="W49" s="95">
        <v>1114</v>
      </c>
      <c r="X49" s="91">
        <v>51</v>
      </c>
      <c r="Y49" s="57">
        <f>W49/X49</f>
        <v>21.84313725490196</v>
      </c>
      <c r="Z49" s="96">
        <v>168</v>
      </c>
      <c r="AA49" s="58">
        <v>3</v>
      </c>
      <c r="AB49" s="59">
        <f aca="true" t="shared" si="72" ref="AB49:AB66">Z49/AA49</f>
        <v>56</v>
      </c>
      <c r="AC49" s="97">
        <v>180</v>
      </c>
      <c r="AD49" s="60">
        <v>2</v>
      </c>
      <c r="AE49" s="61">
        <f>AC49/AD49</f>
        <v>90</v>
      </c>
      <c r="AF49" s="98">
        <v>116</v>
      </c>
      <c r="AG49" s="62">
        <v>2</v>
      </c>
      <c r="AH49" s="63">
        <f aca="true" t="shared" si="73" ref="AH49:AH66">AF49/AG49</f>
        <v>58</v>
      </c>
      <c r="AI49" s="99">
        <v>82</v>
      </c>
      <c r="AJ49" s="64">
        <v>2</v>
      </c>
      <c r="AK49" s="65">
        <f>AI49/AJ49</f>
        <v>41</v>
      </c>
      <c r="AL49" s="66">
        <f>SUM(W49,Z49,AC49,AF49,AI49)</f>
        <v>1660</v>
      </c>
      <c r="AM49" s="66">
        <f>SUM(X49,AA49,AD49,AG49,AJ49)</f>
        <v>60</v>
      </c>
      <c r="AN49" s="211">
        <f>AL49/AM49</f>
        <v>27.666666666666668</v>
      </c>
      <c r="AO49" s="67">
        <v>1198</v>
      </c>
      <c r="AP49" s="56">
        <v>54</v>
      </c>
      <c r="AQ49" s="57">
        <f aca="true" t="shared" si="74" ref="AQ49:AQ57">AO49/AP49</f>
        <v>22.185185185185187</v>
      </c>
      <c r="AR49" s="60">
        <v>270</v>
      </c>
      <c r="AS49" s="60">
        <v>6</v>
      </c>
      <c r="AT49" s="60">
        <f aca="true" t="shared" si="75" ref="AT49:AT65">AR49/AS49</f>
        <v>45</v>
      </c>
      <c r="AU49" s="66">
        <f>AO49+AR49</f>
        <v>1468</v>
      </c>
      <c r="AV49" s="66">
        <f>AP49+AS49</f>
        <v>60</v>
      </c>
      <c r="AW49" s="211">
        <f aca="true" t="shared" si="76" ref="AW49:AW66">AU49/AV49</f>
        <v>24.466666666666665</v>
      </c>
      <c r="AX49" s="222"/>
      <c r="AY49" s="70">
        <v>956</v>
      </c>
      <c r="AZ49" s="70">
        <v>54</v>
      </c>
      <c r="BA49" s="71">
        <f aca="true" t="shared" si="77" ref="BA49:BA66">AY49/AZ49</f>
        <v>17.703703703703702</v>
      </c>
      <c r="BB49" s="88">
        <v>740</v>
      </c>
      <c r="BC49" s="88">
        <v>54</v>
      </c>
      <c r="BD49" s="178">
        <f aca="true" t="shared" si="78" ref="BD49:BD56">BB49/BC49</f>
        <v>13.703703703703704</v>
      </c>
    </row>
    <row r="50" spans="1:56" ht="14.25" customHeight="1">
      <c r="A50" s="188" t="s">
        <v>42</v>
      </c>
      <c r="B50" s="118"/>
      <c r="C50" s="87" t="s">
        <v>29</v>
      </c>
      <c r="D50" s="87" t="s">
        <v>23</v>
      </c>
      <c r="E50" s="56">
        <v>589</v>
      </c>
      <c r="F50" s="56">
        <v>45</v>
      </c>
      <c r="G50" s="57">
        <f t="shared" si="64"/>
        <v>13.088888888888889</v>
      </c>
      <c r="H50" s="58">
        <v>153</v>
      </c>
      <c r="I50" s="58">
        <v>5</v>
      </c>
      <c r="J50" s="59">
        <f t="shared" si="65"/>
        <v>30.6</v>
      </c>
      <c r="K50" s="60">
        <v>125</v>
      </c>
      <c r="L50" s="60">
        <v>3</v>
      </c>
      <c r="M50" s="61">
        <f t="shared" si="66"/>
        <v>41.666666666666664</v>
      </c>
      <c r="N50" s="62">
        <v>107</v>
      </c>
      <c r="O50" s="62">
        <v>4</v>
      </c>
      <c r="P50" s="63">
        <f t="shared" si="67"/>
        <v>26.75</v>
      </c>
      <c r="Q50" s="64">
        <v>46</v>
      </c>
      <c r="R50" s="64">
        <v>3</v>
      </c>
      <c r="S50" s="65">
        <f t="shared" si="68"/>
        <v>15.333333333333334</v>
      </c>
      <c r="T50" s="66">
        <f t="shared" si="69"/>
        <v>1020</v>
      </c>
      <c r="U50" s="66">
        <f t="shared" si="70"/>
        <v>60</v>
      </c>
      <c r="V50" s="240">
        <f t="shared" si="71"/>
        <v>17</v>
      </c>
      <c r="W50" s="95">
        <v>598</v>
      </c>
      <c r="X50" s="91">
        <v>51</v>
      </c>
      <c r="Y50" s="57">
        <f>W50/X50</f>
        <v>11.72549019607843</v>
      </c>
      <c r="Z50" s="96">
        <v>72</v>
      </c>
      <c r="AA50" s="58">
        <v>3</v>
      </c>
      <c r="AB50" s="59">
        <f t="shared" si="72"/>
        <v>24</v>
      </c>
      <c r="AC50" s="97">
        <v>59</v>
      </c>
      <c r="AD50" s="60">
        <v>2</v>
      </c>
      <c r="AE50" s="61">
        <f>AC50/AD50</f>
        <v>29.5</v>
      </c>
      <c r="AF50" s="98">
        <v>69</v>
      </c>
      <c r="AG50" s="62">
        <v>2</v>
      </c>
      <c r="AH50" s="63">
        <f t="shared" si="73"/>
        <v>34.5</v>
      </c>
      <c r="AI50" s="99">
        <v>51</v>
      </c>
      <c r="AJ50" s="64">
        <v>2</v>
      </c>
      <c r="AK50" s="65">
        <f>AI50/AJ50</f>
        <v>25.5</v>
      </c>
      <c r="AL50" s="66">
        <f aca="true" t="shared" si="79" ref="AL50:AL65">SUM(W50,Z50,AC50,AF50,AI50)</f>
        <v>849</v>
      </c>
      <c r="AM50" s="66">
        <f aca="true" t="shared" si="80" ref="AM50:AM65">SUM(X50,AA50,AD50,AG50,AJ50)</f>
        <v>60</v>
      </c>
      <c r="AN50" s="211">
        <f aca="true" t="shared" si="81" ref="AN50:AN66">AL50/AM50</f>
        <v>14.15</v>
      </c>
      <c r="AO50" s="67">
        <v>701</v>
      </c>
      <c r="AP50" s="56">
        <v>54</v>
      </c>
      <c r="AQ50" s="57">
        <f t="shared" si="74"/>
        <v>12.981481481481481</v>
      </c>
      <c r="AR50" s="60">
        <v>169</v>
      </c>
      <c r="AS50" s="60">
        <v>6</v>
      </c>
      <c r="AT50" s="61">
        <f t="shared" si="75"/>
        <v>28.166666666666668</v>
      </c>
      <c r="AU50" s="66">
        <f aca="true" t="shared" si="82" ref="AU50:AU65">AO50+AR50</f>
        <v>870</v>
      </c>
      <c r="AV50" s="66">
        <f aca="true" t="shared" si="83" ref="AV50:AV65">AP50+AS50</f>
        <v>60</v>
      </c>
      <c r="AW50" s="211">
        <f t="shared" si="76"/>
        <v>14.5</v>
      </c>
      <c r="AX50" s="222"/>
      <c r="AY50" s="70">
        <v>687</v>
      </c>
      <c r="AZ50" s="70">
        <v>54</v>
      </c>
      <c r="BA50" s="71">
        <f t="shared" si="77"/>
        <v>12.722222222222221</v>
      </c>
      <c r="BB50" s="88">
        <v>571</v>
      </c>
      <c r="BC50" s="88">
        <v>54</v>
      </c>
      <c r="BD50" s="178">
        <f t="shared" si="78"/>
        <v>10.574074074074074</v>
      </c>
    </row>
    <row r="51" spans="1:56" ht="14.25" customHeight="1">
      <c r="A51" s="188" t="s">
        <v>43</v>
      </c>
      <c r="B51" s="118"/>
      <c r="C51" s="87" t="s">
        <v>33</v>
      </c>
      <c r="D51" s="87" t="s">
        <v>23</v>
      </c>
      <c r="E51" s="56">
        <v>614</v>
      </c>
      <c r="F51" s="56">
        <v>45</v>
      </c>
      <c r="G51" s="57">
        <f t="shared" si="64"/>
        <v>13.644444444444444</v>
      </c>
      <c r="H51" s="58">
        <v>125</v>
      </c>
      <c r="I51" s="58">
        <v>5</v>
      </c>
      <c r="J51" s="59">
        <f t="shared" si="65"/>
        <v>25</v>
      </c>
      <c r="K51" s="60">
        <v>109</v>
      </c>
      <c r="L51" s="60">
        <v>3</v>
      </c>
      <c r="M51" s="61">
        <f t="shared" si="66"/>
        <v>36.333333333333336</v>
      </c>
      <c r="N51" s="62">
        <v>146</v>
      </c>
      <c r="O51" s="62">
        <v>4</v>
      </c>
      <c r="P51" s="63">
        <f t="shared" si="67"/>
        <v>36.5</v>
      </c>
      <c r="Q51" s="64">
        <v>51</v>
      </c>
      <c r="R51" s="64">
        <v>3</v>
      </c>
      <c r="S51" s="65">
        <f t="shared" si="68"/>
        <v>17</v>
      </c>
      <c r="T51" s="66">
        <f t="shared" si="69"/>
        <v>1045</v>
      </c>
      <c r="U51" s="66">
        <f t="shared" si="70"/>
        <v>60</v>
      </c>
      <c r="V51" s="240">
        <f t="shared" si="71"/>
        <v>17.416666666666668</v>
      </c>
      <c r="W51" s="95">
        <v>681</v>
      </c>
      <c r="X51" s="91">
        <v>51</v>
      </c>
      <c r="Y51" s="57">
        <f>W51/X51</f>
        <v>13.352941176470589</v>
      </c>
      <c r="Z51" s="96">
        <v>74</v>
      </c>
      <c r="AA51" s="58">
        <v>3</v>
      </c>
      <c r="AB51" s="59">
        <f t="shared" si="72"/>
        <v>24.666666666666668</v>
      </c>
      <c r="AC51" s="97">
        <v>115</v>
      </c>
      <c r="AD51" s="60">
        <v>2</v>
      </c>
      <c r="AE51" s="61">
        <f>AC51/AD51</f>
        <v>57.5</v>
      </c>
      <c r="AF51" s="98">
        <v>82</v>
      </c>
      <c r="AG51" s="62">
        <v>2</v>
      </c>
      <c r="AH51" s="63">
        <f t="shared" si="73"/>
        <v>41</v>
      </c>
      <c r="AI51" s="99">
        <v>84</v>
      </c>
      <c r="AJ51" s="64">
        <v>2</v>
      </c>
      <c r="AK51" s="65">
        <f>AI51/AJ51</f>
        <v>42</v>
      </c>
      <c r="AL51" s="66">
        <f t="shared" si="79"/>
        <v>1036</v>
      </c>
      <c r="AM51" s="66">
        <f t="shared" si="80"/>
        <v>60</v>
      </c>
      <c r="AN51" s="211">
        <f t="shared" si="81"/>
        <v>17.266666666666666</v>
      </c>
      <c r="AO51" s="67">
        <v>882</v>
      </c>
      <c r="AP51" s="56">
        <v>54</v>
      </c>
      <c r="AQ51" s="57">
        <f t="shared" si="74"/>
        <v>16.333333333333332</v>
      </c>
      <c r="AR51" s="60">
        <v>156</v>
      </c>
      <c r="AS51" s="60">
        <v>6</v>
      </c>
      <c r="AT51" s="60">
        <f t="shared" si="75"/>
        <v>26</v>
      </c>
      <c r="AU51" s="66">
        <f t="shared" si="82"/>
        <v>1038</v>
      </c>
      <c r="AV51" s="66">
        <f t="shared" si="83"/>
        <v>60</v>
      </c>
      <c r="AW51" s="211">
        <f t="shared" si="76"/>
        <v>17.3</v>
      </c>
      <c r="AX51" s="222"/>
      <c r="AY51" s="70">
        <v>840</v>
      </c>
      <c r="AZ51" s="70">
        <v>54</v>
      </c>
      <c r="BA51" s="71">
        <f t="shared" si="77"/>
        <v>15.555555555555555</v>
      </c>
      <c r="BB51" s="88">
        <v>595</v>
      </c>
      <c r="BC51" s="88">
        <v>54</v>
      </c>
      <c r="BD51" s="178">
        <f t="shared" si="78"/>
        <v>11.018518518518519</v>
      </c>
    </row>
    <row r="52" spans="1:56" ht="14.25" customHeight="1">
      <c r="A52" s="188" t="s">
        <v>43</v>
      </c>
      <c r="B52" s="118"/>
      <c r="C52" s="87" t="s">
        <v>29</v>
      </c>
      <c r="D52" s="87" t="s">
        <v>23</v>
      </c>
      <c r="E52" s="56">
        <v>514</v>
      </c>
      <c r="F52" s="56">
        <v>45</v>
      </c>
      <c r="G52" s="57">
        <f t="shared" si="64"/>
        <v>11.422222222222222</v>
      </c>
      <c r="H52" s="58">
        <v>101</v>
      </c>
      <c r="I52" s="58">
        <v>5</v>
      </c>
      <c r="J52" s="59">
        <f t="shared" si="65"/>
        <v>20.2</v>
      </c>
      <c r="K52" s="60">
        <v>71</v>
      </c>
      <c r="L52" s="60">
        <v>3</v>
      </c>
      <c r="M52" s="61">
        <f t="shared" si="66"/>
        <v>23.666666666666668</v>
      </c>
      <c r="N52" s="62">
        <v>93</v>
      </c>
      <c r="O52" s="62">
        <v>4</v>
      </c>
      <c r="P52" s="63">
        <f t="shared" si="67"/>
        <v>23.25</v>
      </c>
      <c r="Q52" s="64">
        <v>39</v>
      </c>
      <c r="R52" s="64">
        <v>3</v>
      </c>
      <c r="S52" s="65">
        <f t="shared" si="68"/>
        <v>13</v>
      </c>
      <c r="T52" s="66">
        <f t="shared" si="69"/>
        <v>818</v>
      </c>
      <c r="U52" s="66">
        <f t="shared" si="70"/>
        <v>60</v>
      </c>
      <c r="V52" s="240">
        <f t="shared" si="71"/>
        <v>13.633333333333333</v>
      </c>
      <c r="W52" s="95">
        <v>545</v>
      </c>
      <c r="X52" s="91">
        <v>51</v>
      </c>
      <c r="Y52" s="57">
        <f>W52/X52</f>
        <v>10.686274509803921</v>
      </c>
      <c r="Z52" s="96">
        <v>54</v>
      </c>
      <c r="AA52" s="58">
        <v>3</v>
      </c>
      <c r="AB52" s="59">
        <f t="shared" si="72"/>
        <v>18</v>
      </c>
      <c r="AC52" s="97">
        <v>57</v>
      </c>
      <c r="AD52" s="60">
        <v>2</v>
      </c>
      <c r="AE52" s="61">
        <f>AC52/AD52</f>
        <v>28.5</v>
      </c>
      <c r="AF52" s="98">
        <v>61</v>
      </c>
      <c r="AG52" s="62">
        <v>2</v>
      </c>
      <c r="AH52" s="63">
        <f t="shared" si="73"/>
        <v>30.5</v>
      </c>
      <c r="AI52" s="99">
        <v>51</v>
      </c>
      <c r="AJ52" s="64">
        <v>2</v>
      </c>
      <c r="AK52" s="65">
        <f>AI52/AJ52</f>
        <v>25.5</v>
      </c>
      <c r="AL52" s="66">
        <f t="shared" si="79"/>
        <v>768</v>
      </c>
      <c r="AM52" s="66">
        <f t="shared" si="80"/>
        <v>60</v>
      </c>
      <c r="AN52" s="211">
        <f t="shared" si="81"/>
        <v>12.8</v>
      </c>
      <c r="AO52" s="67">
        <v>560</v>
      </c>
      <c r="AP52" s="56">
        <v>54</v>
      </c>
      <c r="AQ52" s="57">
        <f t="shared" si="74"/>
        <v>10.37037037037037</v>
      </c>
      <c r="AR52" s="60">
        <v>84</v>
      </c>
      <c r="AS52" s="60">
        <v>6</v>
      </c>
      <c r="AT52" s="60">
        <f t="shared" si="75"/>
        <v>14</v>
      </c>
      <c r="AU52" s="66">
        <f t="shared" si="82"/>
        <v>644</v>
      </c>
      <c r="AV52" s="66">
        <f t="shared" si="83"/>
        <v>60</v>
      </c>
      <c r="AW52" s="211">
        <f t="shared" si="76"/>
        <v>10.733333333333333</v>
      </c>
      <c r="AX52" s="222"/>
      <c r="AY52" s="70">
        <v>725</v>
      </c>
      <c r="AZ52" s="70">
        <v>54</v>
      </c>
      <c r="BA52" s="71">
        <f t="shared" si="77"/>
        <v>13.425925925925926</v>
      </c>
      <c r="BB52" s="88">
        <v>435</v>
      </c>
      <c r="BC52" s="88">
        <v>54</v>
      </c>
      <c r="BD52" s="178">
        <f t="shared" si="78"/>
        <v>8.055555555555555</v>
      </c>
    </row>
    <row r="53" spans="1:56" ht="14.25" customHeight="1">
      <c r="A53" s="188" t="s">
        <v>44</v>
      </c>
      <c r="B53" s="118"/>
      <c r="C53" s="87" t="s">
        <v>33</v>
      </c>
      <c r="D53" s="87" t="s">
        <v>23</v>
      </c>
      <c r="E53" s="56">
        <v>1083</v>
      </c>
      <c r="F53" s="56">
        <v>45</v>
      </c>
      <c r="G53" s="57">
        <f t="shared" si="64"/>
        <v>24.066666666666666</v>
      </c>
      <c r="H53" s="58">
        <v>200</v>
      </c>
      <c r="I53" s="58">
        <v>5</v>
      </c>
      <c r="J53" s="59">
        <f t="shared" si="65"/>
        <v>40</v>
      </c>
      <c r="K53" s="60">
        <v>140</v>
      </c>
      <c r="L53" s="60">
        <v>3</v>
      </c>
      <c r="M53" s="61">
        <f t="shared" si="66"/>
        <v>46.666666666666664</v>
      </c>
      <c r="N53" s="62">
        <v>162</v>
      </c>
      <c r="O53" s="62">
        <v>4</v>
      </c>
      <c r="P53" s="63">
        <f t="shared" si="67"/>
        <v>40.5</v>
      </c>
      <c r="Q53" s="64">
        <v>86</v>
      </c>
      <c r="R53" s="64">
        <v>3</v>
      </c>
      <c r="S53" s="65">
        <f t="shared" si="68"/>
        <v>28.666666666666668</v>
      </c>
      <c r="T53" s="66">
        <f t="shared" si="69"/>
        <v>1671</v>
      </c>
      <c r="U53" s="66">
        <f t="shared" si="70"/>
        <v>60</v>
      </c>
      <c r="V53" s="240">
        <f t="shared" si="71"/>
        <v>27.85</v>
      </c>
      <c r="W53" s="95">
        <v>969</v>
      </c>
      <c r="X53" s="91">
        <v>51</v>
      </c>
      <c r="Y53" s="57">
        <f>W53/X53</f>
        <v>19</v>
      </c>
      <c r="Z53" s="96">
        <v>110</v>
      </c>
      <c r="AA53" s="58">
        <v>3</v>
      </c>
      <c r="AB53" s="59">
        <f t="shared" si="72"/>
        <v>36.666666666666664</v>
      </c>
      <c r="AC53" s="97">
        <v>142</v>
      </c>
      <c r="AD53" s="60">
        <v>2</v>
      </c>
      <c r="AE53" s="61">
        <f>AC53/AD53</f>
        <v>71</v>
      </c>
      <c r="AF53" s="98">
        <v>100</v>
      </c>
      <c r="AG53" s="62">
        <v>2</v>
      </c>
      <c r="AH53" s="63">
        <f t="shared" si="73"/>
        <v>50</v>
      </c>
      <c r="AI53" s="99">
        <v>85</v>
      </c>
      <c r="AJ53" s="64">
        <v>2</v>
      </c>
      <c r="AK53" s="65">
        <f>AI53/AJ53</f>
        <v>42.5</v>
      </c>
      <c r="AL53" s="66">
        <f t="shared" si="79"/>
        <v>1406</v>
      </c>
      <c r="AM53" s="66">
        <f t="shared" si="80"/>
        <v>60</v>
      </c>
      <c r="AN53" s="211">
        <f t="shared" si="81"/>
        <v>23.433333333333334</v>
      </c>
      <c r="AO53" s="67">
        <v>1195</v>
      </c>
      <c r="AP53" s="56">
        <v>54</v>
      </c>
      <c r="AQ53" s="57">
        <f t="shared" si="74"/>
        <v>22.12962962962963</v>
      </c>
      <c r="AR53" s="60">
        <v>259</v>
      </c>
      <c r="AS53" s="60">
        <v>6</v>
      </c>
      <c r="AT53" s="61">
        <f t="shared" si="75"/>
        <v>43.166666666666664</v>
      </c>
      <c r="AU53" s="66">
        <f t="shared" si="82"/>
        <v>1454</v>
      </c>
      <c r="AV53" s="66">
        <f t="shared" si="83"/>
        <v>60</v>
      </c>
      <c r="AW53" s="211">
        <f t="shared" si="76"/>
        <v>24.233333333333334</v>
      </c>
      <c r="AX53" s="222"/>
      <c r="AY53" s="70">
        <v>1186</v>
      </c>
      <c r="AZ53" s="70">
        <v>54</v>
      </c>
      <c r="BA53" s="71">
        <f t="shared" si="77"/>
        <v>21.962962962962962</v>
      </c>
      <c r="BB53" s="88">
        <v>887</v>
      </c>
      <c r="BC53" s="88">
        <v>54</v>
      </c>
      <c r="BD53" s="178">
        <f t="shared" si="78"/>
        <v>16.425925925925927</v>
      </c>
    </row>
    <row r="54" spans="1:56" ht="14.25" customHeight="1">
      <c r="A54" s="188" t="s">
        <v>44</v>
      </c>
      <c r="B54" s="118"/>
      <c r="C54" s="87" t="s">
        <v>29</v>
      </c>
      <c r="D54" s="87" t="s">
        <v>23</v>
      </c>
      <c r="E54" s="56">
        <v>571</v>
      </c>
      <c r="F54" s="56">
        <v>45</v>
      </c>
      <c r="G54" s="57">
        <f t="shared" si="64"/>
        <v>12.688888888888888</v>
      </c>
      <c r="H54" s="58">
        <v>112</v>
      </c>
      <c r="I54" s="58">
        <v>5</v>
      </c>
      <c r="J54" s="59">
        <f t="shared" si="65"/>
        <v>22.4</v>
      </c>
      <c r="K54" s="60">
        <v>81</v>
      </c>
      <c r="L54" s="60">
        <v>3</v>
      </c>
      <c r="M54" s="61">
        <f t="shared" si="66"/>
        <v>27</v>
      </c>
      <c r="N54" s="62">
        <v>96</v>
      </c>
      <c r="O54" s="62">
        <v>4</v>
      </c>
      <c r="P54" s="63">
        <f t="shared" si="67"/>
        <v>24</v>
      </c>
      <c r="Q54" s="64">
        <v>53</v>
      </c>
      <c r="R54" s="64">
        <v>3</v>
      </c>
      <c r="S54" s="65">
        <f t="shared" si="68"/>
        <v>17.666666666666668</v>
      </c>
      <c r="T54" s="66">
        <f t="shared" si="69"/>
        <v>913</v>
      </c>
      <c r="U54" s="66">
        <f t="shared" si="70"/>
        <v>60</v>
      </c>
      <c r="V54" s="240">
        <f t="shared" si="71"/>
        <v>15.216666666666667</v>
      </c>
      <c r="W54" s="95">
        <v>594</v>
      </c>
      <c r="X54" s="91">
        <v>51</v>
      </c>
      <c r="Y54" s="57">
        <f>W54/X54</f>
        <v>11.647058823529411</v>
      </c>
      <c r="Z54" s="96">
        <v>88</v>
      </c>
      <c r="AA54" s="58">
        <v>3</v>
      </c>
      <c r="AB54" s="59">
        <f t="shared" si="72"/>
        <v>29.333333333333332</v>
      </c>
      <c r="AC54" s="97">
        <v>45</v>
      </c>
      <c r="AD54" s="60">
        <v>2</v>
      </c>
      <c r="AE54" s="61">
        <f>AC54/AD54</f>
        <v>22.5</v>
      </c>
      <c r="AF54" s="98">
        <v>65</v>
      </c>
      <c r="AG54" s="62">
        <v>2</v>
      </c>
      <c r="AH54" s="63">
        <f t="shared" si="73"/>
        <v>32.5</v>
      </c>
      <c r="AI54" s="99">
        <v>35</v>
      </c>
      <c r="AJ54" s="64">
        <v>2</v>
      </c>
      <c r="AK54" s="65">
        <f>AI54/AJ54</f>
        <v>17.5</v>
      </c>
      <c r="AL54" s="66">
        <f t="shared" si="79"/>
        <v>827</v>
      </c>
      <c r="AM54" s="66">
        <f t="shared" si="80"/>
        <v>60</v>
      </c>
      <c r="AN54" s="211">
        <f t="shared" si="81"/>
        <v>13.783333333333333</v>
      </c>
      <c r="AO54" s="67">
        <v>690</v>
      </c>
      <c r="AP54" s="56">
        <v>54</v>
      </c>
      <c r="AQ54" s="57">
        <f t="shared" si="74"/>
        <v>12.777777777777779</v>
      </c>
      <c r="AR54" s="60">
        <v>127</v>
      </c>
      <c r="AS54" s="60">
        <v>6</v>
      </c>
      <c r="AT54" s="61">
        <f t="shared" si="75"/>
        <v>21.166666666666668</v>
      </c>
      <c r="AU54" s="66">
        <f t="shared" si="82"/>
        <v>817</v>
      </c>
      <c r="AV54" s="66">
        <f t="shared" si="83"/>
        <v>60</v>
      </c>
      <c r="AW54" s="211">
        <f t="shared" si="76"/>
        <v>13.616666666666667</v>
      </c>
      <c r="AX54" s="222"/>
      <c r="AY54" s="70">
        <v>826</v>
      </c>
      <c r="AZ54" s="70">
        <v>54</v>
      </c>
      <c r="BA54" s="71">
        <f t="shared" si="77"/>
        <v>15.296296296296296</v>
      </c>
      <c r="BB54" s="88">
        <v>584</v>
      </c>
      <c r="BC54" s="88">
        <v>54</v>
      </c>
      <c r="BD54" s="178">
        <f t="shared" si="78"/>
        <v>10.814814814814815</v>
      </c>
    </row>
    <row r="55" spans="1:56" ht="14.25" customHeight="1">
      <c r="A55" s="188" t="s">
        <v>46</v>
      </c>
      <c r="B55" s="118"/>
      <c r="C55" s="87" t="s">
        <v>33</v>
      </c>
      <c r="D55" s="87" t="s">
        <v>23</v>
      </c>
      <c r="E55" s="56">
        <v>793</v>
      </c>
      <c r="F55" s="56">
        <v>37</v>
      </c>
      <c r="G55" s="57">
        <f t="shared" si="64"/>
        <v>21.43243243243243</v>
      </c>
      <c r="H55" s="58">
        <v>150</v>
      </c>
      <c r="I55" s="58">
        <v>4</v>
      </c>
      <c r="J55" s="59">
        <f t="shared" si="65"/>
        <v>37.5</v>
      </c>
      <c r="K55" s="60">
        <v>137</v>
      </c>
      <c r="L55" s="60">
        <v>3</v>
      </c>
      <c r="M55" s="61">
        <f t="shared" si="66"/>
        <v>45.666666666666664</v>
      </c>
      <c r="N55" s="62">
        <v>125</v>
      </c>
      <c r="O55" s="62">
        <v>3</v>
      </c>
      <c r="P55" s="63">
        <f t="shared" si="67"/>
        <v>41.666666666666664</v>
      </c>
      <c r="Q55" s="64">
        <v>83</v>
      </c>
      <c r="R55" s="64">
        <v>3</v>
      </c>
      <c r="S55" s="65">
        <f t="shared" si="68"/>
        <v>27.666666666666668</v>
      </c>
      <c r="T55" s="66">
        <f t="shared" si="69"/>
        <v>1288</v>
      </c>
      <c r="U55" s="66">
        <f t="shared" si="70"/>
        <v>50</v>
      </c>
      <c r="V55" s="240">
        <f t="shared" si="71"/>
        <v>25.76</v>
      </c>
      <c r="W55" s="95">
        <v>363</v>
      </c>
      <c r="X55" s="91">
        <v>42</v>
      </c>
      <c r="Y55" s="57">
        <f>W55/X55</f>
        <v>8.642857142857142</v>
      </c>
      <c r="Z55" s="96">
        <v>34</v>
      </c>
      <c r="AA55" s="58">
        <v>2</v>
      </c>
      <c r="AB55" s="59">
        <f t="shared" si="72"/>
        <v>17</v>
      </c>
      <c r="AC55" s="97">
        <v>91</v>
      </c>
      <c r="AD55" s="60">
        <v>2</v>
      </c>
      <c r="AE55" s="61">
        <f>AC55/AD55</f>
        <v>45.5</v>
      </c>
      <c r="AF55" s="98">
        <v>55</v>
      </c>
      <c r="AG55" s="62">
        <v>2</v>
      </c>
      <c r="AH55" s="63">
        <f t="shared" si="73"/>
        <v>27.5</v>
      </c>
      <c r="AI55" s="99">
        <v>31</v>
      </c>
      <c r="AJ55" s="64">
        <v>2</v>
      </c>
      <c r="AK55" s="65">
        <f>AI55/AJ55</f>
        <v>15.5</v>
      </c>
      <c r="AL55" s="66">
        <f t="shared" si="79"/>
        <v>574</v>
      </c>
      <c r="AM55" s="66">
        <f t="shared" si="80"/>
        <v>50</v>
      </c>
      <c r="AN55" s="211">
        <f t="shared" si="81"/>
        <v>11.48</v>
      </c>
      <c r="AO55" s="67">
        <v>914</v>
      </c>
      <c r="AP55" s="56">
        <v>45</v>
      </c>
      <c r="AQ55" s="57">
        <f t="shared" si="74"/>
        <v>20.31111111111111</v>
      </c>
      <c r="AR55" s="60">
        <v>198</v>
      </c>
      <c r="AS55" s="60">
        <v>5</v>
      </c>
      <c r="AT55" s="60">
        <f t="shared" si="75"/>
        <v>39.6</v>
      </c>
      <c r="AU55" s="66">
        <f t="shared" si="82"/>
        <v>1112</v>
      </c>
      <c r="AV55" s="66">
        <f t="shared" si="83"/>
        <v>50</v>
      </c>
      <c r="AW55" s="211">
        <f t="shared" si="76"/>
        <v>22.24</v>
      </c>
      <c r="AX55" s="222"/>
      <c r="AY55" s="70">
        <v>778</v>
      </c>
      <c r="AZ55" s="70">
        <v>45</v>
      </c>
      <c r="BA55" s="71">
        <f t="shared" si="77"/>
        <v>17.288888888888888</v>
      </c>
      <c r="BB55" s="88">
        <v>578</v>
      </c>
      <c r="BC55" s="88">
        <v>45</v>
      </c>
      <c r="BD55" s="178">
        <f t="shared" si="78"/>
        <v>12.844444444444445</v>
      </c>
    </row>
    <row r="56" spans="1:56" ht="14.25" customHeight="1">
      <c r="A56" s="188" t="s">
        <v>47</v>
      </c>
      <c r="B56" s="118"/>
      <c r="C56" s="87" t="s">
        <v>33</v>
      </c>
      <c r="D56" s="87" t="s">
        <v>23</v>
      </c>
      <c r="E56" s="56">
        <v>350</v>
      </c>
      <c r="F56" s="56">
        <v>18</v>
      </c>
      <c r="G56" s="57">
        <f t="shared" si="64"/>
        <v>19.444444444444443</v>
      </c>
      <c r="H56" s="58">
        <v>86</v>
      </c>
      <c r="I56" s="58">
        <v>2</v>
      </c>
      <c r="J56" s="59">
        <f t="shared" si="65"/>
        <v>43</v>
      </c>
      <c r="K56" s="60">
        <v>56</v>
      </c>
      <c r="L56" s="60">
        <v>2</v>
      </c>
      <c r="M56" s="61">
        <f t="shared" si="66"/>
        <v>28</v>
      </c>
      <c r="N56" s="62">
        <v>28</v>
      </c>
      <c r="O56" s="62">
        <v>1</v>
      </c>
      <c r="P56" s="63">
        <f t="shared" si="67"/>
        <v>28</v>
      </c>
      <c r="Q56" s="64">
        <v>33</v>
      </c>
      <c r="R56" s="64">
        <v>2</v>
      </c>
      <c r="S56" s="65">
        <f t="shared" si="68"/>
        <v>16.5</v>
      </c>
      <c r="T56" s="66">
        <f t="shared" si="69"/>
        <v>553</v>
      </c>
      <c r="U56" s="66">
        <f t="shared" si="70"/>
        <v>25</v>
      </c>
      <c r="V56" s="240">
        <f t="shared" si="71"/>
        <v>22.12</v>
      </c>
      <c r="W56" s="95">
        <v>323</v>
      </c>
      <c r="X56" s="91">
        <v>21</v>
      </c>
      <c r="Y56" s="57">
        <f>W56/X56</f>
        <v>15.380952380952381</v>
      </c>
      <c r="Z56" s="96">
        <v>29</v>
      </c>
      <c r="AA56" s="58">
        <v>1</v>
      </c>
      <c r="AB56" s="59">
        <f t="shared" si="72"/>
        <v>29</v>
      </c>
      <c r="AC56" s="97">
        <v>34</v>
      </c>
      <c r="AD56" s="60">
        <v>1</v>
      </c>
      <c r="AE56" s="61">
        <f>AC56/AD56</f>
        <v>34</v>
      </c>
      <c r="AF56" s="98">
        <v>36</v>
      </c>
      <c r="AG56" s="62">
        <v>1</v>
      </c>
      <c r="AH56" s="63">
        <f t="shared" si="73"/>
        <v>36</v>
      </c>
      <c r="AI56" s="99">
        <v>25</v>
      </c>
      <c r="AJ56" s="64">
        <v>1</v>
      </c>
      <c r="AK56" s="65">
        <f>AI56/AJ56</f>
        <v>25</v>
      </c>
      <c r="AL56" s="66">
        <f t="shared" si="79"/>
        <v>447</v>
      </c>
      <c r="AM56" s="66">
        <f t="shared" si="80"/>
        <v>25</v>
      </c>
      <c r="AN56" s="211">
        <f t="shared" si="81"/>
        <v>17.88</v>
      </c>
      <c r="AO56" s="67">
        <v>543</v>
      </c>
      <c r="AP56" s="56">
        <v>23</v>
      </c>
      <c r="AQ56" s="57">
        <f t="shared" si="74"/>
        <v>23.608695652173914</v>
      </c>
      <c r="AR56" s="60">
        <v>65</v>
      </c>
      <c r="AS56" s="60">
        <v>2</v>
      </c>
      <c r="AT56" s="60">
        <f t="shared" si="75"/>
        <v>32.5</v>
      </c>
      <c r="AU56" s="66">
        <f t="shared" si="82"/>
        <v>608</v>
      </c>
      <c r="AV56" s="66">
        <f t="shared" si="83"/>
        <v>25</v>
      </c>
      <c r="AW56" s="211">
        <f t="shared" si="76"/>
        <v>24.32</v>
      </c>
      <c r="AX56" s="222"/>
      <c r="AY56" s="70">
        <v>56</v>
      </c>
      <c r="AZ56" s="70">
        <v>23</v>
      </c>
      <c r="BA56" s="71">
        <f t="shared" si="77"/>
        <v>2.4347826086956523</v>
      </c>
      <c r="BB56" s="88">
        <v>78</v>
      </c>
      <c r="BC56" s="88">
        <v>23</v>
      </c>
      <c r="BD56" s="178">
        <f t="shared" si="78"/>
        <v>3.391304347826087</v>
      </c>
    </row>
    <row r="57" spans="1:56" ht="14.25" customHeight="1">
      <c r="A57" s="188" t="s">
        <v>48</v>
      </c>
      <c r="B57" s="118"/>
      <c r="C57" s="87" t="s">
        <v>33</v>
      </c>
      <c r="D57" s="87" t="s">
        <v>23</v>
      </c>
      <c r="E57" s="56">
        <v>334</v>
      </c>
      <c r="F57" s="56">
        <v>18</v>
      </c>
      <c r="G57" s="57">
        <f t="shared" si="64"/>
        <v>18.555555555555557</v>
      </c>
      <c r="H57" s="58">
        <v>57</v>
      </c>
      <c r="I57" s="58">
        <v>2</v>
      </c>
      <c r="J57" s="59">
        <f t="shared" si="65"/>
        <v>28.5</v>
      </c>
      <c r="K57" s="60">
        <v>99</v>
      </c>
      <c r="L57" s="60">
        <v>2</v>
      </c>
      <c r="M57" s="61">
        <f t="shared" si="66"/>
        <v>49.5</v>
      </c>
      <c r="N57" s="62">
        <v>27</v>
      </c>
      <c r="O57" s="62">
        <v>1</v>
      </c>
      <c r="P57" s="63">
        <f t="shared" si="67"/>
        <v>27</v>
      </c>
      <c r="Q57" s="64">
        <v>57</v>
      </c>
      <c r="R57" s="64">
        <v>2</v>
      </c>
      <c r="S57" s="65">
        <f t="shared" si="68"/>
        <v>28.5</v>
      </c>
      <c r="T57" s="66">
        <f t="shared" si="69"/>
        <v>574</v>
      </c>
      <c r="U57" s="66">
        <f t="shared" si="70"/>
        <v>25</v>
      </c>
      <c r="V57" s="240">
        <f t="shared" si="71"/>
        <v>22.96</v>
      </c>
      <c r="W57" s="95">
        <v>238</v>
      </c>
      <c r="X57" s="91">
        <v>21</v>
      </c>
      <c r="Y57" s="57">
        <f aca="true" t="shared" si="84" ref="Y57:Y65">W57/X57</f>
        <v>11.333333333333334</v>
      </c>
      <c r="Z57" s="96">
        <v>36</v>
      </c>
      <c r="AA57" s="58">
        <v>1</v>
      </c>
      <c r="AB57" s="59">
        <f t="shared" si="72"/>
        <v>36</v>
      </c>
      <c r="AC57" s="97">
        <v>14</v>
      </c>
      <c r="AD57" s="60">
        <v>1</v>
      </c>
      <c r="AE57" s="61">
        <f aca="true" t="shared" si="85" ref="AE57:AE66">AC57/AD57</f>
        <v>14</v>
      </c>
      <c r="AF57" s="98">
        <v>37</v>
      </c>
      <c r="AG57" s="62">
        <v>1</v>
      </c>
      <c r="AH57" s="63">
        <f t="shared" si="73"/>
        <v>37</v>
      </c>
      <c r="AI57" s="99">
        <v>22</v>
      </c>
      <c r="AJ57" s="64">
        <v>1</v>
      </c>
      <c r="AK57" s="65">
        <f aca="true" t="shared" si="86" ref="AK57:AK66">AI57/AJ57</f>
        <v>22</v>
      </c>
      <c r="AL57" s="66">
        <f t="shared" si="79"/>
        <v>347</v>
      </c>
      <c r="AM57" s="66">
        <f t="shared" si="80"/>
        <v>25</v>
      </c>
      <c r="AN57" s="211">
        <f t="shared" si="81"/>
        <v>13.88</v>
      </c>
      <c r="AO57" s="67">
        <v>569</v>
      </c>
      <c r="AP57" s="56">
        <v>23</v>
      </c>
      <c r="AQ57" s="57">
        <f t="shared" si="74"/>
        <v>24.73913043478261</v>
      </c>
      <c r="AR57" s="60">
        <v>138</v>
      </c>
      <c r="AS57" s="60">
        <v>2</v>
      </c>
      <c r="AT57" s="60">
        <f t="shared" si="75"/>
        <v>69</v>
      </c>
      <c r="AU57" s="66">
        <f t="shared" si="82"/>
        <v>707</v>
      </c>
      <c r="AV57" s="66">
        <f t="shared" si="83"/>
        <v>25</v>
      </c>
      <c r="AW57" s="211">
        <f t="shared" si="76"/>
        <v>28.28</v>
      </c>
      <c r="AX57" s="222"/>
      <c r="AY57" s="70">
        <v>65</v>
      </c>
      <c r="AZ57" s="70">
        <v>23</v>
      </c>
      <c r="BA57" s="71">
        <f t="shared" si="77"/>
        <v>2.8260869565217392</v>
      </c>
      <c r="BB57" s="88">
        <v>39</v>
      </c>
      <c r="BC57" s="88">
        <v>23</v>
      </c>
      <c r="BD57" s="178">
        <v>1.7</v>
      </c>
    </row>
    <row r="58" spans="1:56" ht="14.25" customHeight="1">
      <c r="A58" s="188" t="s">
        <v>49</v>
      </c>
      <c r="B58" s="118"/>
      <c r="C58" s="87" t="s">
        <v>33</v>
      </c>
      <c r="D58" s="87" t="s">
        <v>23</v>
      </c>
      <c r="E58" s="56">
        <v>265</v>
      </c>
      <c r="F58" s="56">
        <v>18</v>
      </c>
      <c r="G58" s="57">
        <f t="shared" si="64"/>
        <v>14.722222222222221</v>
      </c>
      <c r="H58" s="58">
        <v>25</v>
      </c>
      <c r="I58" s="58">
        <v>2</v>
      </c>
      <c r="J58" s="59">
        <f t="shared" si="65"/>
        <v>12.5</v>
      </c>
      <c r="K58" s="60">
        <v>48</v>
      </c>
      <c r="L58" s="60">
        <v>2</v>
      </c>
      <c r="M58" s="61">
        <f t="shared" si="66"/>
        <v>24</v>
      </c>
      <c r="N58" s="62">
        <v>31</v>
      </c>
      <c r="O58" s="62">
        <v>1</v>
      </c>
      <c r="P58" s="63">
        <f t="shared" si="67"/>
        <v>31</v>
      </c>
      <c r="Q58" s="64">
        <v>36</v>
      </c>
      <c r="R58" s="64">
        <v>2</v>
      </c>
      <c r="S58" s="65">
        <f t="shared" si="68"/>
        <v>18</v>
      </c>
      <c r="T58" s="66">
        <f t="shared" si="69"/>
        <v>405</v>
      </c>
      <c r="U58" s="66">
        <f t="shared" si="70"/>
        <v>25</v>
      </c>
      <c r="V58" s="240">
        <f t="shared" si="71"/>
        <v>16.2</v>
      </c>
      <c r="W58" s="95">
        <v>208</v>
      </c>
      <c r="X58" s="91">
        <v>21</v>
      </c>
      <c r="Y58" s="57">
        <f t="shared" si="84"/>
        <v>9.904761904761905</v>
      </c>
      <c r="Z58" s="96">
        <v>17</v>
      </c>
      <c r="AA58" s="58">
        <v>1</v>
      </c>
      <c r="AB58" s="59">
        <f t="shared" si="72"/>
        <v>17</v>
      </c>
      <c r="AC58" s="97">
        <v>20</v>
      </c>
      <c r="AD58" s="60">
        <v>1</v>
      </c>
      <c r="AE58" s="61">
        <f t="shared" si="85"/>
        <v>20</v>
      </c>
      <c r="AF58" s="98">
        <v>13</v>
      </c>
      <c r="AG58" s="62">
        <v>1</v>
      </c>
      <c r="AH58" s="63">
        <f t="shared" si="73"/>
        <v>13</v>
      </c>
      <c r="AI58" s="99">
        <v>9</v>
      </c>
      <c r="AJ58" s="64">
        <v>1</v>
      </c>
      <c r="AK58" s="65">
        <f t="shared" si="86"/>
        <v>9</v>
      </c>
      <c r="AL58" s="66">
        <f t="shared" si="79"/>
        <v>267</v>
      </c>
      <c r="AM58" s="66">
        <f t="shared" si="80"/>
        <v>25</v>
      </c>
      <c r="AN58" s="211">
        <f t="shared" si="81"/>
        <v>10.68</v>
      </c>
      <c r="AO58" s="67">
        <v>337</v>
      </c>
      <c r="AP58" s="56">
        <v>23</v>
      </c>
      <c r="AQ58" s="57">
        <f aca="true" t="shared" si="87" ref="AQ58:AQ66">AO58/AP58</f>
        <v>14.652173913043478</v>
      </c>
      <c r="AR58" s="60">
        <v>50</v>
      </c>
      <c r="AS58" s="60">
        <v>2</v>
      </c>
      <c r="AT58" s="60">
        <f t="shared" si="75"/>
        <v>25</v>
      </c>
      <c r="AU58" s="66">
        <f t="shared" si="82"/>
        <v>387</v>
      </c>
      <c r="AV58" s="66">
        <f t="shared" si="83"/>
        <v>25</v>
      </c>
      <c r="AW58" s="211">
        <f t="shared" si="76"/>
        <v>15.48</v>
      </c>
      <c r="AX58" s="222"/>
      <c r="AY58" s="70">
        <v>63</v>
      </c>
      <c r="AZ58" s="70">
        <v>23</v>
      </c>
      <c r="BA58" s="71">
        <f t="shared" si="77"/>
        <v>2.739130434782609</v>
      </c>
      <c r="BB58" s="88">
        <v>69</v>
      </c>
      <c r="BC58" s="88">
        <v>23</v>
      </c>
      <c r="BD58" s="178">
        <f>BB58/BC58</f>
        <v>3</v>
      </c>
    </row>
    <row r="59" spans="1:56" ht="14.25" customHeight="1">
      <c r="A59" s="188" t="s">
        <v>50</v>
      </c>
      <c r="B59" s="118"/>
      <c r="C59" s="87" t="s">
        <v>33</v>
      </c>
      <c r="D59" s="87" t="s">
        <v>23</v>
      </c>
      <c r="E59" s="56">
        <v>729</v>
      </c>
      <c r="F59" s="56">
        <v>18</v>
      </c>
      <c r="G59" s="57">
        <f t="shared" si="64"/>
        <v>40.5</v>
      </c>
      <c r="H59" s="58">
        <v>141</v>
      </c>
      <c r="I59" s="58">
        <v>2</v>
      </c>
      <c r="J59" s="59">
        <f t="shared" si="65"/>
        <v>70.5</v>
      </c>
      <c r="K59" s="60">
        <v>156</v>
      </c>
      <c r="L59" s="60">
        <v>2</v>
      </c>
      <c r="M59" s="61">
        <f t="shared" si="66"/>
        <v>78</v>
      </c>
      <c r="N59" s="62">
        <v>111</v>
      </c>
      <c r="O59" s="62">
        <v>1</v>
      </c>
      <c r="P59" s="63">
        <f t="shared" si="67"/>
        <v>111</v>
      </c>
      <c r="Q59" s="64">
        <v>110</v>
      </c>
      <c r="R59" s="64">
        <v>2</v>
      </c>
      <c r="S59" s="65">
        <f t="shared" si="68"/>
        <v>55</v>
      </c>
      <c r="T59" s="66">
        <f t="shared" si="69"/>
        <v>1247</v>
      </c>
      <c r="U59" s="66">
        <f t="shared" si="70"/>
        <v>25</v>
      </c>
      <c r="V59" s="240">
        <f t="shared" si="71"/>
        <v>49.88</v>
      </c>
      <c r="W59" s="95">
        <v>777</v>
      </c>
      <c r="X59" s="91">
        <v>21</v>
      </c>
      <c r="Y59" s="57">
        <f t="shared" si="84"/>
        <v>37</v>
      </c>
      <c r="Z59" s="96">
        <v>94</v>
      </c>
      <c r="AA59" s="58">
        <v>1</v>
      </c>
      <c r="AB59" s="59">
        <f t="shared" si="72"/>
        <v>94</v>
      </c>
      <c r="AC59" s="97">
        <v>139</v>
      </c>
      <c r="AD59" s="60">
        <v>1</v>
      </c>
      <c r="AE59" s="61">
        <f t="shared" si="85"/>
        <v>139</v>
      </c>
      <c r="AF59" s="98">
        <v>122</v>
      </c>
      <c r="AG59" s="62">
        <v>1</v>
      </c>
      <c r="AH59" s="63">
        <f t="shared" si="73"/>
        <v>122</v>
      </c>
      <c r="AI59" s="99">
        <v>42</v>
      </c>
      <c r="AJ59" s="64">
        <v>1</v>
      </c>
      <c r="AK59" s="65">
        <f t="shared" si="86"/>
        <v>42</v>
      </c>
      <c r="AL59" s="66">
        <f t="shared" si="79"/>
        <v>1174</v>
      </c>
      <c r="AM59" s="66">
        <f t="shared" si="80"/>
        <v>25</v>
      </c>
      <c r="AN59" s="211">
        <f t="shared" si="81"/>
        <v>46.96</v>
      </c>
      <c r="AO59" s="67">
        <v>1176</v>
      </c>
      <c r="AP59" s="56">
        <v>23</v>
      </c>
      <c r="AQ59" s="57">
        <f t="shared" si="87"/>
        <v>51.130434782608695</v>
      </c>
      <c r="AR59" s="60">
        <v>206</v>
      </c>
      <c r="AS59" s="60">
        <v>2</v>
      </c>
      <c r="AT59" s="60">
        <f t="shared" si="75"/>
        <v>103</v>
      </c>
      <c r="AU59" s="66">
        <f t="shared" si="82"/>
        <v>1382</v>
      </c>
      <c r="AV59" s="66">
        <f t="shared" si="83"/>
        <v>25</v>
      </c>
      <c r="AW59" s="211">
        <f t="shared" si="76"/>
        <v>55.28</v>
      </c>
      <c r="AX59" s="222"/>
      <c r="AY59" s="70">
        <v>127</v>
      </c>
      <c r="AZ59" s="70">
        <v>23</v>
      </c>
      <c r="BA59" s="71">
        <f t="shared" si="77"/>
        <v>5.521739130434782</v>
      </c>
      <c r="BB59" s="88">
        <v>181</v>
      </c>
      <c r="BC59" s="88">
        <v>23</v>
      </c>
      <c r="BD59" s="178">
        <f>BB59/BC59</f>
        <v>7.869565217391305</v>
      </c>
    </row>
    <row r="60" spans="1:56" ht="14.25" customHeight="1">
      <c r="A60" s="188" t="s">
        <v>47</v>
      </c>
      <c r="B60" s="118"/>
      <c r="C60" s="87" t="s">
        <v>29</v>
      </c>
      <c r="D60" s="87" t="s">
        <v>23</v>
      </c>
      <c r="E60" s="56">
        <v>206</v>
      </c>
      <c r="F60" s="56">
        <v>18</v>
      </c>
      <c r="G60" s="57">
        <f t="shared" si="64"/>
        <v>11.444444444444445</v>
      </c>
      <c r="H60" s="58">
        <v>31</v>
      </c>
      <c r="I60" s="58">
        <v>2</v>
      </c>
      <c r="J60" s="59">
        <f t="shared" si="65"/>
        <v>15.5</v>
      </c>
      <c r="K60" s="60">
        <v>37</v>
      </c>
      <c r="L60" s="60">
        <v>2</v>
      </c>
      <c r="M60" s="61">
        <f t="shared" si="66"/>
        <v>18.5</v>
      </c>
      <c r="N60" s="62">
        <v>33</v>
      </c>
      <c r="O60" s="62">
        <v>1</v>
      </c>
      <c r="P60" s="63">
        <f t="shared" si="67"/>
        <v>33</v>
      </c>
      <c r="Q60" s="64">
        <v>33</v>
      </c>
      <c r="R60" s="64">
        <v>2</v>
      </c>
      <c r="S60" s="65">
        <f t="shared" si="68"/>
        <v>16.5</v>
      </c>
      <c r="T60" s="66">
        <f t="shared" si="69"/>
        <v>340</v>
      </c>
      <c r="U60" s="66">
        <f t="shared" si="70"/>
        <v>25</v>
      </c>
      <c r="V60" s="240">
        <f t="shared" si="71"/>
        <v>13.6</v>
      </c>
      <c r="W60" s="95">
        <v>434</v>
      </c>
      <c r="X60" s="91">
        <v>21</v>
      </c>
      <c r="Y60" s="57">
        <f t="shared" si="84"/>
        <v>20.666666666666668</v>
      </c>
      <c r="Z60" s="96">
        <v>59</v>
      </c>
      <c r="AA60" s="58">
        <v>1</v>
      </c>
      <c r="AB60" s="59">
        <f t="shared" si="72"/>
        <v>59</v>
      </c>
      <c r="AC60" s="97">
        <v>70</v>
      </c>
      <c r="AD60" s="60">
        <v>1</v>
      </c>
      <c r="AE60" s="61">
        <f t="shared" si="85"/>
        <v>70</v>
      </c>
      <c r="AF60" s="98">
        <v>74</v>
      </c>
      <c r="AG60" s="62">
        <v>1</v>
      </c>
      <c r="AH60" s="63">
        <f t="shared" si="73"/>
        <v>74</v>
      </c>
      <c r="AI60" s="99">
        <v>29</v>
      </c>
      <c r="AJ60" s="64">
        <v>1</v>
      </c>
      <c r="AK60" s="65">
        <f t="shared" si="86"/>
        <v>29</v>
      </c>
      <c r="AL60" s="66">
        <f t="shared" si="79"/>
        <v>666</v>
      </c>
      <c r="AM60" s="66">
        <f t="shared" si="80"/>
        <v>25</v>
      </c>
      <c r="AN60" s="211">
        <f t="shared" si="81"/>
        <v>26.64</v>
      </c>
      <c r="AO60" s="67">
        <v>322</v>
      </c>
      <c r="AP60" s="56">
        <v>23</v>
      </c>
      <c r="AQ60" s="57">
        <f t="shared" si="87"/>
        <v>14</v>
      </c>
      <c r="AR60" s="60">
        <v>65</v>
      </c>
      <c r="AS60" s="60">
        <v>2</v>
      </c>
      <c r="AT60" s="60">
        <f t="shared" si="75"/>
        <v>32.5</v>
      </c>
      <c r="AU60" s="66">
        <f t="shared" si="82"/>
        <v>387</v>
      </c>
      <c r="AV60" s="66">
        <f t="shared" si="83"/>
        <v>25</v>
      </c>
      <c r="AW60" s="211">
        <f t="shared" si="76"/>
        <v>15.48</v>
      </c>
      <c r="AX60" s="222"/>
      <c r="AY60" s="70">
        <v>46</v>
      </c>
      <c r="AZ60" s="70">
        <v>23</v>
      </c>
      <c r="BA60" s="71">
        <f t="shared" si="77"/>
        <v>2</v>
      </c>
      <c r="BB60" s="88">
        <v>69</v>
      </c>
      <c r="BC60" s="88">
        <v>23</v>
      </c>
      <c r="BD60" s="178">
        <f>BB60/BC60</f>
        <v>3</v>
      </c>
    </row>
    <row r="61" spans="1:56" ht="14.25" customHeight="1">
      <c r="A61" s="188" t="s">
        <v>48</v>
      </c>
      <c r="B61" s="118"/>
      <c r="C61" s="87" t="s">
        <v>29</v>
      </c>
      <c r="D61" s="87" t="s">
        <v>23</v>
      </c>
      <c r="E61" s="56">
        <v>262</v>
      </c>
      <c r="F61" s="56">
        <v>18</v>
      </c>
      <c r="G61" s="57">
        <f t="shared" si="64"/>
        <v>14.555555555555555</v>
      </c>
      <c r="H61" s="58">
        <v>31</v>
      </c>
      <c r="I61" s="58">
        <v>2</v>
      </c>
      <c r="J61" s="59">
        <f t="shared" si="65"/>
        <v>15.5</v>
      </c>
      <c r="K61" s="60">
        <v>51</v>
      </c>
      <c r="L61" s="60">
        <v>2</v>
      </c>
      <c r="M61" s="61">
        <f t="shared" si="66"/>
        <v>25.5</v>
      </c>
      <c r="N61" s="62">
        <v>16</v>
      </c>
      <c r="O61" s="62">
        <v>1</v>
      </c>
      <c r="P61" s="63">
        <f t="shared" si="67"/>
        <v>16</v>
      </c>
      <c r="Q61" s="64">
        <v>22</v>
      </c>
      <c r="R61" s="64">
        <v>2</v>
      </c>
      <c r="S61" s="65">
        <f t="shared" si="68"/>
        <v>11</v>
      </c>
      <c r="T61" s="66">
        <f t="shared" si="69"/>
        <v>382</v>
      </c>
      <c r="U61" s="66">
        <f t="shared" si="70"/>
        <v>25</v>
      </c>
      <c r="V61" s="240">
        <f t="shared" si="71"/>
        <v>15.28</v>
      </c>
      <c r="W61" s="95">
        <v>339</v>
      </c>
      <c r="X61" s="91">
        <v>21</v>
      </c>
      <c r="Y61" s="57">
        <f t="shared" si="84"/>
        <v>16.142857142857142</v>
      </c>
      <c r="Z61" s="96">
        <v>35</v>
      </c>
      <c r="AA61" s="58">
        <v>1</v>
      </c>
      <c r="AB61" s="59">
        <f t="shared" si="72"/>
        <v>35</v>
      </c>
      <c r="AC61" s="97">
        <v>62</v>
      </c>
      <c r="AD61" s="60">
        <v>1</v>
      </c>
      <c r="AE61" s="61">
        <f t="shared" si="85"/>
        <v>62</v>
      </c>
      <c r="AF61" s="98">
        <v>39</v>
      </c>
      <c r="AG61" s="62">
        <v>1</v>
      </c>
      <c r="AH61" s="63">
        <f t="shared" si="73"/>
        <v>39</v>
      </c>
      <c r="AI61" s="99">
        <v>50</v>
      </c>
      <c r="AJ61" s="64">
        <v>1</v>
      </c>
      <c r="AK61" s="65">
        <f t="shared" si="86"/>
        <v>50</v>
      </c>
      <c r="AL61" s="66">
        <f t="shared" si="79"/>
        <v>525</v>
      </c>
      <c r="AM61" s="66">
        <f t="shared" si="80"/>
        <v>25</v>
      </c>
      <c r="AN61" s="211">
        <f t="shared" si="81"/>
        <v>21</v>
      </c>
      <c r="AO61" s="67">
        <v>436</v>
      </c>
      <c r="AP61" s="56">
        <v>23</v>
      </c>
      <c r="AQ61" s="57">
        <f t="shared" si="87"/>
        <v>18.956521739130434</v>
      </c>
      <c r="AR61" s="60">
        <v>51</v>
      </c>
      <c r="AS61" s="60">
        <v>2</v>
      </c>
      <c r="AT61" s="60">
        <f t="shared" si="75"/>
        <v>25.5</v>
      </c>
      <c r="AU61" s="66">
        <f t="shared" si="82"/>
        <v>487</v>
      </c>
      <c r="AV61" s="66">
        <f t="shared" si="83"/>
        <v>25</v>
      </c>
      <c r="AW61" s="211">
        <f t="shared" si="76"/>
        <v>19.48</v>
      </c>
      <c r="AX61" s="222"/>
      <c r="AY61" s="70">
        <v>40</v>
      </c>
      <c r="AZ61" s="70">
        <v>23</v>
      </c>
      <c r="BA61" s="71">
        <f t="shared" si="77"/>
        <v>1.7391304347826086</v>
      </c>
      <c r="BB61" s="88">
        <v>48</v>
      </c>
      <c r="BC61" s="88">
        <v>23</v>
      </c>
      <c r="BD61" s="178">
        <f>BB61/BC61</f>
        <v>2.0869565217391304</v>
      </c>
    </row>
    <row r="62" spans="1:56" ht="14.25" customHeight="1">
      <c r="A62" s="188" t="s">
        <v>49</v>
      </c>
      <c r="B62" s="118"/>
      <c r="C62" s="87" t="s">
        <v>29</v>
      </c>
      <c r="D62" s="87" t="s">
        <v>23</v>
      </c>
      <c r="E62" s="56">
        <v>197</v>
      </c>
      <c r="F62" s="56">
        <v>18</v>
      </c>
      <c r="G62" s="57">
        <f t="shared" si="64"/>
        <v>10.944444444444445</v>
      </c>
      <c r="H62" s="58">
        <v>16</v>
      </c>
      <c r="I62" s="58">
        <v>2</v>
      </c>
      <c r="J62" s="59">
        <f t="shared" si="65"/>
        <v>8</v>
      </c>
      <c r="K62" s="60">
        <v>56</v>
      </c>
      <c r="L62" s="60">
        <v>2</v>
      </c>
      <c r="M62" s="61">
        <f t="shared" si="66"/>
        <v>28</v>
      </c>
      <c r="N62" s="62">
        <v>21</v>
      </c>
      <c r="O62" s="62">
        <v>1</v>
      </c>
      <c r="P62" s="63">
        <f t="shared" si="67"/>
        <v>21</v>
      </c>
      <c r="Q62" s="64">
        <v>15</v>
      </c>
      <c r="R62" s="64">
        <v>2</v>
      </c>
      <c r="S62" s="65">
        <f t="shared" si="68"/>
        <v>7.5</v>
      </c>
      <c r="T62" s="66">
        <f t="shared" si="69"/>
        <v>305</v>
      </c>
      <c r="U62" s="66">
        <f t="shared" si="70"/>
        <v>25</v>
      </c>
      <c r="V62" s="240">
        <f t="shared" si="71"/>
        <v>12.2</v>
      </c>
      <c r="W62" s="95">
        <v>246</v>
      </c>
      <c r="X62" s="91">
        <v>21</v>
      </c>
      <c r="Y62" s="57">
        <f t="shared" si="84"/>
        <v>11.714285714285714</v>
      </c>
      <c r="Z62" s="96">
        <v>41</v>
      </c>
      <c r="AA62" s="58">
        <v>1</v>
      </c>
      <c r="AB62" s="59">
        <f t="shared" si="72"/>
        <v>41</v>
      </c>
      <c r="AC62" s="97">
        <v>56</v>
      </c>
      <c r="AD62" s="60">
        <v>1</v>
      </c>
      <c r="AE62" s="61">
        <f t="shared" si="85"/>
        <v>56</v>
      </c>
      <c r="AF62" s="98">
        <v>21</v>
      </c>
      <c r="AG62" s="62">
        <v>1</v>
      </c>
      <c r="AH62" s="63">
        <f t="shared" si="73"/>
        <v>21</v>
      </c>
      <c r="AI62" s="99">
        <v>26</v>
      </c>
      <c r="AJ62" s="64">
        <v>1</v>
      </c>
      <c r="AK62" s="65">
        <f t="shared" si="86"/>
        <v>26</v>
      </c>
      <c r="AL62" s="66">
        <f t="shared" si="79"/>
        <v>390</v>
      </c>
      <c r="AM62" s="66">
        <f t="shared" si="80"/>
        <v>25</v>
      </c>
      <c r="AN62" s="211">
        <f t="shared" si="81"/>
        <v>15.6</v>
      </c>
      <c r="AO62" s="67">
        <v>247</v>
      </c>
      <c r="AP62" s="56">
        <v>23</v>
      </c>
      <c r="AQ62" s="57">
        <f t="shared" si="87"/>
        <v>10.73913043478261</v>
      </c>
      <c r="AR62" s="60">
        <v>37</v>
      </c>
      <c r="AS62" s="60">
        <v>2</v>
      </c>
      <c r="AT62" s="60">
        <f t="shared" si="75"/>
        <v>18.5</v>
      </c>
      <c r="AU62" s="66">
        <f t="shared" si="82"/>
        <v>284</v>
      </c>
      <c r="AV62" s="66">
        <f t="shared" si="83"/>
        <v>25</v>
      </c>
      <c r="AW62" s="211">
        <f t="shared" si="76"/>
        <v>11.36</v>
      </c>
      <c r="AX62" s="222"/>
      <c r="AY62" s="70">
        <v>57</v>
      </c>
      <c r="AZ62" s="70">
        <v>23</v>
      </c>
      <c r="BA62" s="71">
        <f t="shared" si="77"/>
        <v>2.4782608695652173</v>
      </c>
      <c r="BB62" s="88">
        <v>77</v>
      </c>
      <c r="BC62" s="88">
        <v>23</v>
      </c>
      <c r="BD62" s="178">
        <v>3.35</v>
      </c>
    </row>
    <row r="63" spans="1:56" ht="14.25" customHeight="1">
      <c r="A63" s="188" t="s">
        <v>50</v>
      </c>
      <c r="B63" s="118"/>
      <c r="C63" s="87" t="s">
        <v>29</v>
      </c>
      <c r="D63" s="87" t="s">
        <v>23</v>
      </c>
      <c r="E63" s="56">
        <v>486</v>
      </c>
      <c r="F63" s="56">
        <v>18</v>
      </c>
      <c r="G63" s="57">
        <f t="shared" si="64"/>
        <v>27</v>
      </c>
      <c r="H63" s="58">
        <v>76</v>
      </c>
      <c r="I63" s="58">
        <v>2</v>
      </c>
      <c r="J63" s="59">
        <f t="shared" si="65"/>
        <v>38</v>
      </c>
      <c r="K63" s="60">
        <v>104</v>
      </c>
      <c r="L63" s="60">
        <v>2</v>
      </c>
      <c r="M63" s="61">
        <f t="shared" si="66"/>
        <v>52</v>
      </c>
      <c r="N63" s="62">
        <v>57</v>
      </c>
      <c r="O63" s="62">
        <v>1</v>
      </c>
      <c r="P63" s="63">
        <f t="shared" si="67"/>
        <v>57</v>
      </c>
      <c r="Q63" s="64">
        <v>61</v>
      </c>
      <c r="R63" s="64">
        <v>2</v>
      </c>
      <c r="S63" s="65">
        <f t="shared" si="68"/>
        <v>30.5</v>
      </c>
      <c r="T63" s="66">
        <f t="shared" si="69"/>
        <v>784</v>
      </c>
      <c r="U63" s="66">
        <f t="shared" si="70"/>
        <v>25</v>
      </c>
      <c r="V63" s="240">
        <f t="shared" si="71"/>
        <v>31.36</v>
      </c>
      <c r="W63" s="95">
        <v>907</v>
      </c>
      <c r="X63" s="91">
        <v>21</v>
      </c>
      <c r="Y63" s="57">
        <f t="shared" si="84"/>
        <v>43.19047619047619</v>
      </c>
      <c r="Z63" s="96">
        <v>94</v>
      </c>
      <c r="AA63" s="58">
        <v>1</v>
      </c>
      <c r="AB63" s="59">
        <f t="shared" si="72"/>
        <v>94</v>
      </c>
      <c r="AC63" s="97">
        <v>99</v>
      </c>
      <c r="AD63" s="60">
        <v>1</v>
      </c>
      <c r="AE63" s="61">
        <f t="shared" si="85"/>
        <v>99</v>
      </c>
      <c r="AF63" s="98">
        <v>104</v>
      </c>
      <c r="AG63" s="62">
        <v>1</v>
      </c>
      <c r="AH63" s="63">
        <f t="shared" si="73"/>
        <v>104</v>
      </c>
      <c r="AI63" s="99">
        <v>54</v>
      </c>
      <c r="AJ63" s="64">
        <v>1</v>
      </c>
      <c r="AK63" s="65">
        <f t="shared" si="86"/>
        <v>54</v>
      </c>
      <c r="AL63" s="66">
        <f t="shared" si="79"/>
        <v>1258</v>
      </c>
      <c r="AM63" s="66">
        <f t="shared" si="80"/>
        <v>25</v>
      </c>
      <c r="AN63" s="211">
        <f t="shared" si="81"/>
        <v>50.32</v>
      </c>
      <c r="AO63" s="67">
        <v>623</v>
      </c>
      <c r="AP63" s="56">
        <v>23</v>
      </c>
      <c r="AQ63" s="57">
        <f t="shared" si="87"/>
        <v>27.08695652173913</v>
      </c>
      <c r="AR63" s="60">
        <v>130</v>
      </c>
      <c r="AS63" s="60">
        <v>2</v>
      </c>
      <c r="AT63" s="60">
        <f t="shared" si="75"/>
        <v>65</v>
      </c>
      <c r="AU63" s="66">
        <f t="shared" si="82"/>
        <v>753</v>
      </c>
      <c r="AV63" s="66">
        <f t="shared" si="83"/>
        <v>25</v>
      </c>
      <c r="AW63" s="211">
        <f t="shared" si="76"/>
        <v>30.12</v>
      </c>
      <c r="AX63" s="222"/>
      <c r="AY63" s="70">
        <v>163</v>
      </c>
      <c r="AZ63" s="70">
        <v>23</v>
      </c>
      <c r="BA63" s="71">
        <f t="shared" si="77"/>
        <v>7.086956521739131</v>
      </c>
      <c r="BB63" s="88">
        <v>216</v>
      </c>
      <c r="BC63" s="88">
        <v>23</v>
      </c>
      <c r="BD63" s="178">
        <f>BB63/BC63</f>
        <v>9.391304347826088</v>
      </c>
    </row>
    <row r="64" spans="1:56" ht="14.25" customHeight="1">
      <c r="A64" s="188" t="s">
        <v>51</v>
      </c>
      <c r="B64" s="118"/>
      <c r="C64" s="87" t="s">
        <v>33</v>
      </c>
      <c r="D64" s="87" t="s">
        <v>23</v>
      </c>
      <c r="E64" s="56">
        <v>1859</v>
      </c>
      <c r="F64" s="56">
        <v>45</v>
      </c>
      <c r="G64" s="57">
        <f t="shared" si="64"/>
        <v>41.31111111111111</v>
      </c>
      <c r="H64" s="58">
        <v>399</v>
      </c>
      <c r="I64" s="58">
        <v>5</v>
      </c>
      <c r="J64" s="59">
        <f t="shared" si="65"/>
        <v>79.8</v>
      </c>
      <c r="K64" s="60">
        <v>360</v>
      </c>
      <c r="L64" s="60">
        <v>3</v>
      </c>
      <c r="M64" s="61">
        <f t="shared" si="66"/>
        <v>120</v>
      </c>
      <c r="N64" s="62">
        <v>294</v>
      </c>
      <c r="O64" s="62">
        <v>4</v>
      </c>
      <c r="P64" s="63">
        <f t="shared" si="67"/>
        <v>73.5</v>
      </c>
      <c r="Q64" s="64">
        <v>144</v>
      </c>
      <c r="R64" s="64">
        <v>3</v>
      </c>
      <c r="S64" s="65">
        <f t="shared" si="68"/>
        <v>48</v>
      </c>
      <c r="T64" s="66">
        <f t="shared" si="69"/>
        <v>3056</v>
      </c>
      <c r="U64" s="66">
        <f t="shared" si="70"/>
        <v>60</v>
      </c>
      <c r="V64" s="240">
        <f t="shared" si="71"/>
        <v>50.93333333333333</v>
      </c>
      <c r="W64" s="95">
        <v>1650</v>
      </c>
      <c r="X64" s="91">
        <v>51</v>
      </c>
      <c r="Y64" s="57">
        <f t="shared" si="84"/>
        <v>32.35294117647059</v>
      </c>
      <c r="Z64" s="96">
        <v>258</v>
      </c>
      <c r="AA64" s="58">
        <v>3</v>
      </c>
      <c r="AB64" s="59">
        <f t="shared" si="72"/>
        <v>86</v>
      </c>
      <c r="AC64" s="97">
        <v>302</v>
      </c>
      <c r="AD64" s="60">
        <v>2</v>
      </c>
      <c r="AE64" s="61">
        <f t="shared" si="85"/>
        <v>151</v>
      </c>
      <c r="AF64" s="98">
        <v>193</v>
      </c>
      <c r="AG64" s="62">
        <v>2</v>
      </c>
      <c r="AH64" s="63">
        <f t="shared" si="73"/>
        <v>96.5</v>
      </c>
      <c r="AI64" s="99">
        <v>175</v>
      </c>
      <c r="AJ64" s="64">
        <v>2</v>
      </c>
      <c r="AK64" s="65">
        <f t="shared" si="86"/>
        <v>87.5</v>
      </c>
      <c r="AL64" s="66">
        <f t="shared" si="79"/>
        <v>2578</v>
      </c>
      <c r="AM64" s="66">
        <f t="shared" si="80"/>
        <v>60</v>
      </c>
      <c r="AN64" s="211">
        <f t="shared" si="81"/>
        <v>42.96666666666667</v>
      </c>
      <c r="AO64" s="67">
        <v>2323</v>
      </c>
      <c r="AP64" s="56">
        <v>54</v>
      </c>
      <c r="AQ64" s="57">
        <f t="shared" si="87"/>
        <v>43.01851851851852</v>
      </c>
      <c r="AR64" s="60">
        <v>557</v>
      </c>
      <c r="AS64" s="60">
        <v>6</v>
      </c>
      <c r="AT64" s="61">
        <f t="shared" si="75"/>
        <v>92.83333333333333</v>
      </c>
      <c r="AU64" s="66">
        <f t="shared" si="82"/>
        <v>2880</v>
      </c>
      <c r="AV64" s="66">
        <f t="shared" si="83"/>
        <v>60</v>
      </c>
      <c r="AW64" s="211">
        <f t="shared" si="76"/>
        <v>48</v>
      </c>
      <c r="AX64" s="222"/>
      <c r="AY64" s="70">
        <v>1783</v>
      </c>
      <c r="AZ64" s="70">
        <v>54</v>
      </c>
      <c r="BA64" s="71">
        <f t="shared" si="77"/>
        <v>33.01851851851852</v>
      </c>
      <c r="BB64" s="88">
        <v>1509</v>
      </c>
      <c r="BC64" s="88">
        <v>54</v>
      </c>
      <c r="BD64" s="178">
        <f>BB64/BC64</f>
        <v>27.944444444444443</v>
      </c>
    </row>
    <row r="65" spans="1:56" ht="14.25" customHeight="1">
      <c r="A65" s="188" t="s">
        <v>51</v>
      </c>
      <c r="B65" s="118"/>
      <c r="C65" s="87" t="s">
        <v>29</v>
      </c>
      <c r="D65" s="87" t="s">
        <v>23</v>
      </c>
      <c r="E65" s="56">
        <v>1129</v>
      </c>
      <c r="F65" s="56">
        <v>45</v>
      </c>
      <c r="G65" s="57">
        <f t="shared" si="64"/>
        <v>25.08888888888889</v>
      </c>
      <c r="H65" s="58">
        <v>262</v>
      </c>
      <c r="I65" s="58">
        <v>5</v>
      </c>
      <c r="J65" s="59">
        <f t="shared" si="65"/>
        <v>52.4</v>
      </c>
      <c r="K65" s="60">
        <v>194</v>
      </c>
      <c r="L65" s="60">
        <v>3</v>
      </c>
      <c r="M65" s="61">
        <f t="shared" si="66"/>
        <v>64.66666666666667</v>
      </c>
      <c r="N65" s="62">
        <v>178</v>
      </c>
      <c r="O65" s="62">
        <v>4</v>
      </c>
      <c r="P65" s="63">
        <f t="shared" si="67"/>
        <v>44.5</v>
      </c>
      <c r="Q65" s="64">
        <v>104</v>
      </c>
      <c r="R65" s="64">
        <v>3</v>
      </c>
      <c r="S65" s="65">
        <f t="shared" si="68"/>
        <v>34.666666666666664</v>
      </c>
      <c r="T65" s="66">
        <f t="shared" si="69"/>
        <v>1867</v>
      </c>
      <c r="U65" s="66">
        <f t="shared" si="70"/>
        <v>60</v>
      </c>
      <c r="V65" s="240">
        <f t="shared" si="71"/>
        <v>31.116666666666667</v>
      </c>
      <c r="W65" s="95">
        <v>1168</v>
      </c>
      <c r="X65" s="91">
        <v>51</v>
      </c>
      <c r="Y65" s="57">
        <f t="shared" si="84"/>
        <v>22.901960784313726</v>
      </c>
      <c r="Z65" s="96">
        <v>172</v>
      </c>
      <c r="AA65" s="58">
        <v>3</v>
      </c>
      <c r="AB65" s="59">
        <f t="shared" si="72"/>
        <v>57.333333333333336</v>
      </c>
      <c r="AC65" s="97">
        <v>161</v>
      </c>
      <c r="AD65" s="60">
        <v>2</v>
      </c>
      <c r="AE65" s="61">
        <f t="shared" si="85"/>
        <v>80.5</v>
      </c>
      <c r="AF65" s="98">
        <v>104</v>
      </c>
      <c r="AG65" s="62">
        <v>2</v>
      </c>
      <c r="AH65" s="63">
        <f t="shared" si="73"/>
        <v>52</v>
      </c>
      <c r="AI65" s="99">
        <v>49</v>
      </c>
      <c r="AJ65" s="64">
        <v>2</v>
      </c>
      <c r="AK65" s="65">
        <f t="shared" si="86"/>
        <v>24.5</v>
      </c>
      <c r="AL65" s="66">
        <f t="shared" si="79"/>
        <v>1654</v>
      </c>
      <c r="AM65" s="66">
        <f t="shared" si="80"/>
        <v>60</v>
      </c>
      <c r="AN65" s="211">
        <f t="shared" si="81"/>
        <v>27.566666666666666</v>
      </c>
      <c r="AO65" s="67">
        <v>1323</v>
      </c>
      <c r="AP65" s="56">
        <v>54</v>
      </c>
      <c r="AQ65" s="57">
        <f t="shared" si="87"/>
        <v>24.5</v>
      </c>
      <c r="AR65" s="60">
        <v>289</v>
      </c>
      <c r="AS65" s="60">
        <v>6</v>
      </c>
      <c r="AT65" s="61">
        <f t="shared" si="75"/>
        <v>48.166666666666664</v>
      </c>
      <c r="AU65" s="66">
        <f t="shared" si="82"/>
        <v>1612</v>
      </c>
      <c r="AV65" s="66">
        <f t="shared" si="83"/>
        <v>60</v>
      </c>
      <c r="AW65" s="211">
        <f t="shared" si="76"/>
        <v>26.866666666666667</v>
      </c>
      <c r="AX65" s="222"/>
      <c r="AY65" s="70">
        <v>1209</v>
      </c>
      <c r="AZ65" s="70">
        <v>54</v>
      </c>
      <c r="BA65" s="71">
        <f t="shared" si="77"/>
        <v>22.38888888888889</v>
      </c>
      <c r="BB65" s="88">
        <v>959</v>
      </c>
      <c r="BC65" s="88">
        <v>54</v>
      </c>
      <c r="BD65" s="178">
        <f>BB65/BC65</f>
        <v>17.75925925925926</v>
      </c>
    </row>
    <row r="66" spans="1:56" s="5" customFormat="1" ht="14.25" customHeight="1">
      <c r="A66" s="184" t="s">
        <v>88</v>
      </c>
      <c r="B66" s="116"/>
      <c r="C66" s="82"/>
      <c r="D66" s="82"/>
      <c r="E66" s="84">
        <f>SUM(E49:E65)</f>
        <v>10950</v>
      </c>
      <c r="F66" s="84">
        <f>SUM(F49:F65)</f>
        <v>541</v>
      </c>
      <c r="G66" s="85">
        <f>E66/F66</f>
        <v>20.24029574861368</v>
      </c>
      <c r="H66" s="84">
        <f>SUM(H49:H65)</f>
        <v>2168</v>
      </c>
      <c r="I66" s="84">
        <f>SUM(I49:I65)</f>
        <v>60</v>
      </c>
      <c r="J66" s="85">
        <f t="shared" si="65"/>
        <v>36.13333333333333</v>
      </c>
      <c r="K66" s="84">
        <f>SUM(K49:K65)</f>
        <v>1983</v>
      </c>
      <c r="L66" s="84">
        <f>SUM(L49:L65)</f>
        <v>43</v>
      </c>
      <c r="M66" s="85">
        <f t="shared" si="66"/>
        <v>46.116279069767444</v>
      </c>
      <c r="N66" s="84">
        <f>SUM(N49:N65)</f>
        <v>1715</v>
      </c>
      <c r="O66" s="84">
        <f>SUM(O49:O65)</f>
        <v>43</v>
      </c>
      <c r="P66" s="85">
        <f t="shared" si="67"/>
        <v>39.883720930232556</v>
      </c>
      <c r="Q66" s="84">
        <f>SUM(Q49:Q65)</f>
        <v>1070</v>
      </c>
      <c r="R66" s="84">
        <f>SUM(R49:R65)</f>
        <v>43</v>
      </c>
      <c r="S66" s="85">
        <f t="shared" si="68"/>
        <v>24.88372093023256</v>
      </c>
      <c r="T66" s="84">
        <f>SUM(T49:T65)</f>
        <v>17886</v>
      </c>
      <c r="U66" s="84">
        <f>SUM(U49:U65)</f>
        <v>730</v>
      </c>
      <c r="V66" s="210">
        <f t="shared" si="71"/>
        <v>24.5013698630137</v>
      </c>
      <c r="W66" s="86">
        <f>SUM(W49:W65)</f>
        <v>11154</v>
      </c>
      <c r="X66" s="84">
        <f>SUM(X49:X65)</f>
        <v>618</v>
      </c>
      <c r="Y66" s="85">
        <f>W66/X66</f>
        <v>18.04854368932039</v>
      </c>
      <c r="Z66" s="84">
        <f>SUM(Z49:Z65)</f>
        <v>1435</v>
      </c>
      <c r="AA66" s="84">
        <f>SUM(AA49:AA65)</f>
        <v>34</v>
      </c>
      <c r="AB66" s="85">
        <f t="shared" si="72"/>
        <v>42.205882352941174</v>
      </c>
      <c r="AC66" s="84">
        <f>SUM(AC49:AC65)</f>
        <v>1646</v>
      </c>
      <c r="AD66" s="84">
        <f>SUM(AD49:AD65)</f>
        <v>26</v>
      </c>
      <c r="AE66" s="85">
        <f t="shared" si="85"/>
        <v>63.30769230769231</v>
      </c>
      <c r="AF66" s="84">
        <f>SUM(AF49:AF65)</f>
        <v>1291</v>
      </c>
      <c r="AG66" s="84">
        <f>SUM(AG49:AG65)</f>
        <v>26</v>
      </c>
      <c r="AH66" s="85">
        <f t="shared" si="73"/>
        <v>49.65384615384615</v>
      </c>
      <c r="AI66" s="84">
        <f>SUM(AI49:AI65)</f>
        <v>900</v>
      </c>
      <c r="AJ66" s="84">
        <f>SUM(AJ49:AJ65)</f>
        <v>26</v>
      </c>
      <c r="AK66" s="85">
        <f t="shared" si="86"/>
        <v>34.61538461538461</v>
      </c>
      <c r="AL66" s="84">
        <f>SUM(AL49:AL65)</f>
        <v>16426</v>
      </c>
      <c r="AM66" s="84">
        <f>SUM(AM49:AM65)</f>
        <v>730</v>
      </c>
      <c r="AN66" s="210">
        <f t="shared" si="81"/>
        <v>22.5013698630137</v>
      </c>
      <c r="AO66" s="86">
        <f>SUM(AO49:AO65)</f>
        <v>14039</v>
      </c>
      <c r="AP66" s="84">
        <f>SUM(AP49:AP65)</f>
        <v>661</v>
      </c>
      <c r="AQ66" s="85">
        <f t="shared" si="87"/>
        <v>21.239031770045386</v>
      </c>
      <c r="AR66" s="84">
        <f>SUM(AR49:AR65)</f>
        <v>2851</v>
      </c>
      <c r="AS66" s="84">
        <f>SUM(AS49:AS65)</f>
        <v>69</v>
      </c>
      <c r="AT66" s="85">
        <f>AR66/AS66</f>
        <v>41.31884057971015</v>
      </c>
      <c r="AU66" s="84">
        <f>SUM(AU49:AU65)</f>
        <v>16890</v>
      </c>
      <c r="AV66" s="84">
        <f>SUM(AV49:AV65)</f>
        <v>730</v>
      </c>
      <c r="AW66" s="210">
        <f t="shared" si="76"/>
        <v>23.136986301369863</v>
      </c>
      <c r="AX66" s="223"/>
      <c r="AY66" s="84">
        <f>SUM(AY49:AY65)</f>
        <v>9607</v>
      </c>
      <c r="AZ66" s="84">
        <f>SUM(AZ49:AZ65)</f>
        <v>661</v>
      </c>
      <c r="BA66" s="85">
        <f t="shared" si="77"/>
        <v>14.534039334341907</v>
      </c>
      <c r="BB66" s="84">
        <f>SUM(BB49:BB65)</f>
        <v>7635</v>
      </c>
      <c r="BC66" s="84">
        <f>SUM(BC49:BC65)</f>
        <v>661</v>
      </c>
      <c r="BD66" s="185">
        <f>BB66/BC66</f>
        <v>11.550680786686838</v>
      </c>
    </row>
    <row r="67" spans="1:57" s="5" customFormat="1" ht="14.25" customHeight="1">
      <c r="A67" s="190" t="s">
        <v>14</v>
      </c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231"/>
      <c r="BE67" s="233"/>
    </row>
    <row r="68" spans="1:57" s="5" customFormat="1" ht="14.25" customHeight="1">
      <c r="A68" s="188" t="s">
        <v>52</v>
      </c>
      <c r="B68" s="118"/>
      <c r="C68" s="87" t="s">
        <v>28</v>
      </c>
      <c r="D68" s="87" t="s">
        <v>23</v>
      </c>
      <c r="E68" s="56">
        <v>1349</v>
      </c>
      <c r="F68" s="56">
        <v>30</v>
      </c>
      <c r="G68" s="57">
        <f aca="true" t="shared" si="88" ref="G68:G77">E68/F68</f>
        <v>44.96666666666667</v>
      </c>
      <c r="H68" s="58">
        <v>227</v>
      </c>
      <c r="I68" s="58">
        <v>3</v>
      </c>
      <c r="J68" s="59">
        <f aca="true" t="shared" si="89" ref="J68:J78">H68/I68</f>
        <v>75.66666666666667</v>
      </c>
      <c r="K68" s="60">
        <v>250</v>
      </c>
      <c r="L68" s="60">
        <v>2</v>
      </c>
      <c r="M68" s="61">
        <f aca="true" t="shared" si="90" ref="M68:M78">K68/L68</f>
        <v>125</v>
      </c>
      <c r="N68" s="62">
        <v>256</v>
      </c>
      <c r="O68" s="62">
        <v>3</v>
      </c>
      <c r="P68" s="63">
        <f aca="true" t="shared" si="91" ref="P68:P78">N68/O68</f>
        <v>85.33333333333333</v>
      </c>
      <c r="Q68" s="64">
        <v>172</v>
      </c>
      <c r="R68" s="64">
        <v>2</v>
      </c>
      <c r="S68" s="65">
        <f aca="true" t="shared" si="92" ref="S68:S78">Q68/R68</f>
        <v>86</v>
      </c>
      <c r="T68" s="66">
        <f aca="true" t="shared" si="93" ref="T68:T77">SUM(E68,H68,K68,N68,Q68)</f>
        <v>2254</v>
      </c>
      <c r="U68" s="66">
        <f aca="true" t="shared" si="94" ref="U68:U77">SUM(F68,I68,L68,O68,R68)</f>
        <v>40</v>
      </c>
      <c r="V68" s="240">
        <f aca="true" t="shared" si="95" ref="V68:V78">T68/U68</f>
        <v>56.35</v>
      </c>
      <c r="W68" s="95">
        <v>1646</v>
      </c>
      <c r="X68" s="91">
        <v>34</v>
      </c>
      <c r="Y68" s="57">
        <f>W68/X68</f>
        <v>48.411764705882355</v>
      </c>
      <c r="Z68" s="96">
        <v>172</v>
      </c>
      <c r="AA68" s="58">
        <v>1</v>
      </c>
      <c r="AB68" s="59">
        <f aca="true" t="shared" si="96" ref="AB68:AB77">Z68/AA68</f>
        <v>172</v>
      </c>
      <c r="AC68" s="97">
        <v>330</v>
      </c>
      <c r="AD68" s="60">
        <v>2</v>
      </c>
      <c r="AE68" s="61">
        <f>AC68/AD68</f>
        <v>165</v>
      </c>
      <c r="AF68" s="98">
        <v>161</v>
      </c>
      <c r="AG68" s="62">
        <v>1</v>
      </c>
      <c r="AH68" s="63">
        <f aca="true" t="shared" si="97" ref="AH68:AH77">AF68/AG68</f>
        <v>161</v>
      </c>
      <c r="AI68" s="99">
        <v>184</v>
      </c>
      <c r="AJ68" s="64">
        <v>2</v>
      </c>
      <c r="AK68" s="65">
        <f>AI68/AJ68</f>
        <v>92</v>
      </c>
      <c r="AL68" s="66">
        <f>SUM(W68,Z68,AC68,AF68,AI68)</f>
        <v>2493</v>
      </c>
      <c r="AM68" s="66">
        <f>SUM(X68,AA68,AD68,AG68,AJ68)</f>
        <v>40</v>
      </c>
      <c r="AN68" s="211">
        <f>AL68/AM68</f>
        <v>62.325</v>
      </c>
      <c r="AO68" s="67">
        <v>1712</v>
      </c>
      <c r="AP68" s="56">
        <v>36</v>
      </c>
      <c r="AQ68" s="57">
        <f>AO68/AP68</f>
        <v>47.55555555555556</v>
      </c>
      <c r="AR68" s="60">
        <v>401</v>
      </c>
      <c r="AS68" s="60">
        <v>4</v>
      </c>
      <c r="AT68" s="60">
        <f>AR68/AS68</f>
        <v>100.25</v>
      </c>
      <c r="AU68" s="66">
        <f>AO68+AR68</f>
        <v>2113</v>
      </c>
      <c r="AV68" s="66">
        <f>AP68+AS68</f>
        <v>40</v>
      </c>
      <c r="AW68" s="211">
        <f>AU68/AV68</f>
        <v>52.825</v>
      </c>
      <c r="AX68" s="222"/>
      <c r="AY68" s="70">
        <v>1344</v>
      </c>
      <c r="AZ68" s="100">
        <v>36</v>
      </c>
      <c r="BA68" s="101">
        <f>AY68/AZ68</f>
        <v>37.333333333333336</v>
      </c>
      <c r="BB68" s="102"/>
      <c r="BC68" s="102"/>
      <c r="BD68" s="232"/>
      <c r="BE68" s="234"/>
    </row>
    <row r="69" spans="1:57" s="5" customFormat="1" ht="14.25" customHeight="1">
      <c r="A69" s="188" t="s">
        <v>53</v>
      </c>
      <c r="B69" s="118"/>
      <c r="C69" s="87" t="s">
        <v>33</v>
      </c>
      <c r="D69" s="87" t="s">
        <v>23</v>
      </c>
      <c r="E69" s="56">
        <v>4208</v>
      </c>
      <c r="F69" s="56">
        <v>30</v>
      </c>
      <c r="G69" s="57">
        <f t="shared" si="88"/>
        <v>140.26666666666668</v>
      </c>
      <c r="H69" s="58">
        <v>940</v>
      </c>
      <c r="I69" s="58">
        <v>3</v>
      </c>
      <c r="J69" s="59">
        <f t="shared" si="89"/>
        <v>313.3333333333333</v>
      </c>
      <c r="K69" s="60">
        <v>1016</v>
      </c>
      <c r="L69" s="60">
        <v>2</v>
      </c>
      <c r="M69" s="61">
        <f t="shared" si="90"/>
        <v>508</v>
      </c>
      <c r="N69" s="62">
        <v>872</v>
      </c>
      <c r="O69" s="62">
        <v>3</v>
      </c>
      <c r="P69" s="63">
        <f t="shared" si="91"/>
        <v>290.6666666666667</v>
      </c>
      <c r="Q69" s="64">
        <v>417</v>
      </c>
      <c r="R69" s="64">
        <v>2</v>
      </c>
      <c r="S69" s="65">
        <f t="shared" si="92"/>
        <v>208.5</v>
      </c>
      <c r="T69" s="66">
        <f t="shared" si="93"/>
        <v>7453</v>
      </c>
      <c r="U69" s="66">
        <f t="shared" si="94"/>
        <v>40</v>
      </c>
      <c r="V69" s="240">
        <f t="shared" si="95"/>
        <v>186.325</v>
      </c>
      <c r="W69" s="95">
        <v>4234</v>
      </c>
      <c r="X69" s="91">
        <v>34</v>
      </c>
      <c r="Y69" s="57">
        <f>W69/X69</f>
        <v>124.52941176470588</v>
      </c>
      <c r="Z69" s="96">
        <v>439</v>
      </c>
      <c r="AA69" s="58">
        <v>1</v>
      </c>
      <c r="AB69" s="59">
        <f t="shared" si="96"/>
        <v>439</v>
      </c>
      <c r="AC69" s="97">
        <v>886</v>
      </c>
      <c r="AD69" s="60">
        <v>2</v>
      </c>
      <c r="AE69" s="61">
        <f>AC69/AD69</f>
        <v>443</v>
      </c>
      <c r="AF69" s="98">
        <v>469</v>
      </c>
      <c r="AG69" s="62">
        <v>1</v>
      </c>
      <c r="AH69" s="63">
        <f t="shared" si="97"/>
        <v>469</v>
      </c>
      <c r="AI69" s="99">
        <v>388</v>
      </c>
      <c r="AJ69" s="64">
        <v>2</v>
      </c>
      <c r="AK69" s="65">
        <f>AI69/AJ69</f>
        <v>194</v>
      </c>
      <c r="AL69" s="66">
        <f aca="true" t="shared" si="98" ref="AL69:AL77">SUM(W69,Z69,AC69,AF69,AI69)</f>
        <v>6416</v>
      </c>
      <c r="AM69" s="66">
        <f aca="true" t="shared" si="99" ref="AM69:AM77">SUM(X69,AA69,AD69,AG69,AJ69)</f>
        <v>40</v>
      </c>
      <c r="AN69" s="211">
        <f aca="true" t="shared" si="100" ref="AN69:AN77">AL69/AM69</f>
        <v>160.4</v>
      </c>
      <c r="AO69" s="67">
        <v>6029</v>
      </c>
      <c r="AP69" s="56">
        <v>36</v>
      </c>
      <c r="AQ69" s="57">
        <f aca="true" t="shared" si="101" ref="AQ69:AQ77">AO69/AP69</f>
        <v>167.47222222222223</v>
      </c>
      <c r="AR69" s="60">
        <v>1453</v>
      </c>
      <c r="AS69" s="60">
        <v>4</v>
      </c>
      <c r="AT69" s="60">
        <f>AR69/AS69</f>
        <v>363.25</v>
      </c>
      <c r="AU69" s="66">
        <f>AO69+AR69</f>
        <v>7482</v>
      </c>
      <c r="AV69" s="66">
        <f>AP69+AS69</f>
        <v>40</v>
      </c>
      <c r="AW69" s="211">
        <f>AU69/AV69</f>
        <v>187.05</v>
      </c>
      <c r="AX69" s="222"/>
      <c r="AY69" s="70">
        <v>3851</v>
      </c>
      <c r="AZ69" s="100">
        <v>36</v>
      </c>
      <c r="BA69" s="101">
        <f aca="true" t="shared" si="102" ref="BA69:BA78">AY69/AZ69</f>
        <v>106.97222222222223</v>
      </c>
      <c r="BB69" s="102"/>
      <c r="BC69" s="102"/>
      <c r="BD69" s="180"/>
      <c r="BE69" s="6"/>
    </row>
    <row r="70" spans="1:57" s="5" customFormat="1" ht="14.25" customHeight="1">
      <c r="A70" s="188" t="s">
        <v>72</v>
      </c>
      <c r="B70" s="118"/>
      <c r="C70" s="87" t="s">
        <v>33</v>
      </c>
      <c r="D70" s="87" t="s">
        <v>23</v>
      </c>
      <c r="E70" s="56">
        <v>562</v>
      </c>
      <c r="F70" s="56">
        <v>30</v>
      </c>
      <c r="G70" s="57">
        <f t="shared" si="88"/>
        <v>18.733333333333334</v>
      </c>
      <c r="H70" s="58">
        <v>98</v>
      </c>
      <c r="I70" s="58">
        <v>3</v>
      </c>
      <c r="J70" s="59">
        <f t="shared" si="89"/>
        <v>32.666666666666664</v>
      </c>
      <c r="K70" s="60">
        <v>47</v>
      </c>
      <c r="L70" s="60">
        <v>2</v>
      </c>
      <c r="M70" s="61">
        <f t="shared" si="90"/>
        <v>23.5</v>
      </c>
      <c r="N70" s="62">
        <v>53</v>
      </c>
      <c r="O70" s="62">
        <v>3</v>
      </c>
      <c r="P70" s="63">
        <f t="shared" si="91"/>
        <v>17.666666666666668</v>
      </c>
      <c r="Q70" s="64">
        <v>35</v>
      </c>
      <c r="R70" s="64">
        <v>2</v>
      </c>
      <c r="S70" s="65">
        <f t="shared" si="92"/>
        <v>17.5</v>
      </c>
      <c r="T70" s="66">
        <f t="shared" si="93"/>
        <v>795</v>
      </c>
      <c r="U70" s="66">
        <f t="shared" si="94"/>
        <v>40</v>
      </c>
      <c r="V70" s="240">
        <f t="shared" si="95"/>
        <v>19.875</v>
      </c>
      <c r="W70" s="95">
        <v>596</v>
      </c>
      <c r="X70" s="91">
        <v>34</v>
      </c>
      <c r="Y70" s="57">
        <f>W70/X70</f>
        <v>17.529411764705884</v>
      </c>
      <c r="Z70" s="96">
        <v>58</v>
      </c>
      <c r="AA70" s="58">
        <v>1</v>
      </c>
      <c r="AB70" s="59">
        <f t="shared" si="96"/>
        <v>58</v>
      </c>
      <c r="AC70" s="97">
        <v>81</v>
      </c>
      <c r="AD70" s="60">
        <v>2</v>
      </c>
      <c r="AE70" s="61">
        <f>AC70/AD70</f>
        <v>40.5</v>
      </c>
      <c r="AF70" s="98">
        <v>30</v>
      </c>
      <c r="AG70" s="62">
        <v>1</v>
      </c>
      <c r="AH70" s="63">
        <f t="shared" si="97"/>
        <v>30</v>
      </c>
      <c r="AI70" s="99">
        <v>44</v>
      </c>
      <c r="AJ70" s="64">
        <v>2</v>
      </c>
      <c r="AK70" s="65">
        <f>AI70/AJ70</f>
        <v>22</v>
      </c>
      <c r="AL70" s="66">
        <f t="shared" si="98"/>
        <v>809</v>
      </c>
      <c r="AM70" s="66">
        <f t="shared" si="99"/>
        <v>40</v>
      </c>
      <c r="AN70" s="211">
        <f t="shared" si="100"/>
        <v>20.225</v>
      </c>
      <c r="AO70" s="213"/>
      <c r="AP70" s="103"/>
      <c r="AQ70" s="68"/>
      <c r="AR70" s="104"/>
      <c r="AS70" s="104"/>
      <c r="AT70" s="68"/>
      <c r="AU70" s="104"/>
      <c r="AV70" s="104"/>
      <c r="AW70" s="218"/>
      <c r="AX70" s="222"/>
      <c r="AY70" s="89"/>
      <c r="AZ70" s="105"/>
      <c r="BA70" s="106"/>
      <c r="BB70" s="107"/>
      <c r="BC70" s="107"/>
      <c r="BD70" s="189"/>
      <c r="BE70" s="7"/>
    </row>
    <row r="71" spans="1:57" s="5" customFormat="1" ht="14.25" customHeight="1">
      <c r="A71" s="191" t="s">
        <v>72</v>
      </c>
      <c r="B71" s="145"/>
      <c r="C71" s="87" t="s">
        <v>28</v>
      </c>
      <c r="D71" s="87" t="s">
        <v>23</v>
      </c>
      <c r="E71" s="56">
        <v>356</v>
      </c>
      <c r="F71" s="56">
        <v>30</v>
      </c>
      <c r="G71" s="57">
        <f t="shared" si="88"/>
        <v>11.866666666666667</v>
      </c>
      <c r="H71" s="58">
        <v>57</v>
      </c>
      <c r="I71" s="58">
        <v>3</v>
      </c>
      <c r="J71" s="59">
        <f t="shared" si="89"/>
        <v>19</v>
      </c>
      <c r="K71" s="60">
        <v>121</v>
      </c>
      <c r="L71" s="60">
        <v>2</v>
      </c>
      <c r="M71" s="61">
        <f t="shared" si="90"/>
        <v>60.5</v>
      </c>
      <c r="N71" s="62">
        <v>51</v>
      </c>
      <c r="O71" s="62">
        <v>3</v>
      </c>
      <c r="P71" s="63">
        <f t="shared" si="91"/>
        <v>17</v>
      </c>
      <c r="Q71" s="64">
        <v>47</v>
      </c>
      <c r="R71" s="64">
        <v>2</v>
      </c>
      <c r="S71" s="65">
        <f t="shared" si="92"/>
        <v>23.5</v>
      </c>
      <c r="T71" s="66">
        <f t="shared" si="93"/>
        <v>632</v>
      </c>
      <c r="U71" s="66">
        <f t="shared" si="94"/>
        <v>40</v>
      </c>
      <c r="V71" s="240">
        <f>T71/U71</f>
        <v>15.8</v>
      </c>
      <c r="W71" s="108"/>
      <c r="X71" s="89"/>
      <c r="Y71" s="68"/>
      <c r="Z71" s="109"/>
      <c r="AA71" s="104"/>
      <c r="AB71" s="68"/>
      <c r="AC71" s="109"/>
      <c r="AD71" s="104"/>
      <c r="AE71" s="68"/>
      <c r="AF71" s="109"/>
      <c r="AG71" s="104"/>
      <c r="AH71" s="68"/>
      <c r="AI71" s="109"/>
      <c r="AJ71" s="104"/>
      <c r="AK71" s="68"/>
      <c r="AL71" s="110"/>
      <c r="AM71" s="110"/>
      <c r="AN71" s="214"/>
      <c r="AO71" s="213"/>
      <c r="AP71" s="103"/>
      <c r="AQ71" s="68"/>
      <c r="AR71" s="104"/>
      <c r="AS71" s="104"/>
      <c r="AT71" s="68"/>
      <c r="AU71" s="110"/>
      <c r="AV71" s="110"/>
      <c r="AW71" s="214"/>
      <c r="AX71" s="222"/>
      <c r="AY71" s="89"/>
      <c r="AZ71" s="105"/>
      <c r="BA71" s="106"/>
      <c r="BB71" s="107"/>
      <c r="BC71" s="107"/>
      <c r="BD71" s="189"/>
      <c r="BE71" s="7"/>
    </row>
    <row r="72" spans="1:57" s="5" customFormat="1" ht="14.25" customHeight="1">
      <c r="A72" s="188" t="s">
        <v>54</v>
      </c>
      <c r="B72" s="118"/>
      <c r="C72" s="87" t="s">
        <v>28</v>
      </c>
      <c r="D72" s="87" t="s">
        <v>23</v>
      </c>
      <c r="E72" s="56">
        <v>905</v>
      </c>
      <c r="F72" s="56">
        <v>30</v>
      </c>
      <c r="G72" s="57">
        <f t="shared" si="88"/>
        <v>30.166666666666668</v>
      </c>
      <c r="H72" s="58">
        <v>136</v>
      </c>
      <c r="I72" s="58">
        <v>3</v>
      </c>
      <c r="J72" s="59">
        <f t="shared" si="89"/>
        <v>45.333333333333336</v>
      </c>
      <c r="K72" s="60">
        <v>167</v>
      </c>
      <c r="L72" s="60">
        <v>2</v>
      </c>
      <c r="M72" s="61">
        <f t="shared" si="90"/>
        <v>83.5</v>
      </c>
      <c r="N72" s="62">
        <v>159</v>
      </c>
      <c r="O72" s="62">
        <v>3</v>
      </c>
      <c r="P72" s="63">
        <f t="shared" si="91"/>
        <v>53</v>
      </c>
      <c r="Q72" s="64">
        <v>58</v>
      </c>
      <c r="R72" s="64">
        <v>2</v>
      </c>
      <c r="S72" s="65">
        <f t="shared" si="92"/>
        <v>29</v>
      </c>
      <c r="T72" s="66">
        <f t="shared" si="93"/>
        <v>1425</v>
      </c>
      <c r="U72" s="66">
        <f t="shared" si="94"/>
        <v>40</v>
      </c>
      <c r="V72" s="240">
        <f t="shared" si="95"/>
        <v>35.625</v>
      </c>
      <c r="W72" s="95">
        <v>940</v>
      </c>
      <c r="X72" s="91">
        <v>34</v>
      </c>
      <c r="Y72" s="57">
        <f aca="true" t="shared" si="103" ref="Y72:Y77">W72/X72</f>
        <v>27.647058823529413</v>
      </c>
      <c r="Z72" s="96">
        <v>84</v>
      </c>
      <c r="AA72" s="58">
        <v>1</v>
      </c>
      <c r="AB72" s="59">
        <f t="shared" si="96"/>
        <v>84</v>
      </c>
      <c r="AC72" s="97">
        <v>174</v>
      </c>
      <c r="AD72" s="60">
        <v>2</v>
      </c>
      <c r="AE72" s="61">
        <f aca="true" t="shared" si="104" ref="AE72:AE77">AC72/AD72</f>
        <v>87</v>
      </c>
      <c r="AF72" s="98">
        <v>94</v>
      </c>
      <c r="AG72" s="62">
        <v>1</v>
      </c>
      <c r="AH72" s="63">
        <f t="shared" si="97"/>
        <v>94</v>
      </c>
      <c r="AI72" s="99">
        <v>122</v>
      </c>
      <c r="AJ72" s="64">
        <v>2</v>
      </c>
      <c r="AK72" s="65">
        <f aca="true" t="shared" si="105" ref="AK72:AK77">AI72/AJ72</f>
        <v>61</v>
      </c>
      <c r="AL72" s="66">
        <f t="shared" si="98"/>
        <v>1414</v>
      </c>
      <c r="AM72" s="66">
        <f t="shared" si="99"/>
        <v>40</v>
      </c>
      <c r="AN72" s="211">
        <f t="shared" si="100"/>
        <v>35.35</v>
      </c>
      <c r="AO72" s="67">
        <v>1183</v>
      </c>
      <c r="AP72" s="56">
        <v>36</v>
      </c>
      <c r="AQ72" s="57">
        <f t="shared" si="101"/>
        <v>32.861111111111114</v>
      </c>
      <c r="AR72" s="60">
        <v>218</v>
      </c>
      <c r="AS72" s="60">
        <v>4</v>
      </c>
      <c r="AT72" s="60">
        <f aca="true" t="shared" si="106" ref="AT72:AT77">AR72/AS72</f>
        <v>54.5</v>
      </c>
      <c r="AU72" s="66">
        <f>AO72+AR72</f>
        <v>1401</v>
      </c>
      <c r="AV72" s="66">
        <f>AP72+AS72</f>
        <v>40</v>
      </c>
      <c r="AW72" s="211">
        <f aca="true" t="shared" si="107" ref="AW72:AW77">AU72/AV72</f>
        <v>35.025</v>
      </c>
      <c r="AX72" s="222"/>
      <c r="AY72" s="70">
        <v>705</v>
      </c>
      <c r="AZ72" s="100">
        <v>36</v>
      </c>
      <c r="BA72" s="101">
        <f t="shared" si="102"/>
        <v>19.583333333333332</v>
      </c>
      <c r="BB72" s="102"/>
      <c r="BC72" s="102"/>
      <c r="BD72" s="180"/>
      <c r="BE72" s="6"/>
    </row>
    <row r="73" spans="1:57" s="5" customFormat="1" ht="14.25" customHeight="1">
      <c r="A73" s="188" t="s">
        <v>55</v>
      </c>
      <c r="B73" s="118"/>
      <c r="C73" s="87" t="s">
        <v>33</v>
      </c>
      <c r="D73" s="87" t="s">
        <v>23</v>
      </c>
      <c r="E73" s="56">
        <v>2704</v>
      </c>
      <c r="F73" s="56">
        <v>30</v>
      </c>
      <c r="G73" s="57">
        <f t="shared" si="88"/>
        <v>90.13333333333334</v>
      </c>
      <c r="H73" s="58">
        <v>503</v>
      </c>
      <c r="I73" s="58">
        <v>3</v>
      </c>
      <c r="J73" s="59">
        <f t="shared" si="89"/>
        <v>167.66666666666666</v>
      </c>
      <c r="K73" s="60">
        <v>459</v>
      </c>
      <c r="L73" s="60">
        <v>2</v>
      </c>
      <c r="M73" s="61">
        <f t="shared" si="90"/>
        <v>229.5</v>
      </c>
      <c r="N73" s="62">
        <v>498</v>
      </c>
      <c r="O73" s="62">
        <v>3</v>
      </c>
      <c r="P73" s="63">
        <f t="shared" si="91"/>
        <v>166</v>
      </c>
      <c r="Q73" s="64">
        <v>216</v>
      </c>
      <c r="R73" s="64">
        <v>2</v>
      </c>
      <c r="S73" s="65">
        <f t="shared" si="92"/>
        <v>108</v>
      </c>
      <c r="T73" s="66">
        <f t="shared" si="93"/>
        <v>4380</v>
      </c>
      <c r="U73" s="66">
        <f t="shared" si="94"/>
        <v>40</v>
      </c>
      <c r="V73" s="240">
        <f t="shared" si="95"/>
        <v>109.5</v>
      </c>
      <c r="W73" s="95">
        <v>2618</v>
      </c>
      <c r="X73" s="91">
        <v>34</v>
      </c>
      <c r="Y73" s="57">
        <f t="shared" si="103"/>
        <v>77</v>
      </c>
      <c r="Z73" s="96">
        <v>242</v>
      </c>
      <c r="AA73" s="58">
        <v>1</v>
      </c>
      <c r="AB73" s="59">
        <f t="shared" si="96"/>
        <v>242</v>
      </c>
      <c r="AC73" s="97">
        <v>405</v>
      </c>
      <c r="AD73" s="60">
        <v>2</v>
      </c>
      <c r="AE73" s="61">
        <f t="shared" si="104"/>
        <v>202.5</v>
      </c>
      <c r="AF73" s="98">
        <v>205</v>
      </c>
      <c r="AG73" s="62">
        <v>1</v>
      </c>
      <c r="AH73" s="63">
        <f t="shared" si="97"/>
        <v>205</v>
      </c>
      <c r="AI73" s="99">
        <v>214</v>
      </c>
      <c r="AJ73" s="64">
        <v>2</v>
      </c>
      <c r="AK73" s="65">
        <f t="shared" si="105"/>
        <v>107</v>
      </c>
      <c r="AL73" s="66">
        <f t="shared" si="98"/>
        <v>3684</v>
      </c>
      <c r="AM73" s="66">
        <f t="shared" si="99"/>
        <v>40</v>
      </c>
      <c r="AN73" s="211">
        <f t="shared" si="100"/>
        <v>92.1</v>
      </c>
      <c r="AO73" s="67">
        <v>3220</v>
      </c>
      <c r="AP73" s="56">
        <v>36</v>
      </c>
      <c r="AQ73" s="57">
        <f t="shared" si="101"/>
        <v>89.44444444444444</v>
      </c>
      <c r="AR73" s="60">
        <v>681</v>
      </c>
      <c r="AS73" s="60">
        <v>4</v>
      </c>
      <c r="AT73" s="60">
        <f t="shared" si="106"/>
        <v>170.25</v>
      </c>
      <c r="AU73" s="66">
        <f>AO73+AR73</f>
        <v>3901</v>
      </c>
      <c r="AV73" s="66">
        <f>AP73+AS73</f>
        <v>40</v>
      </c>
      <c r="AW73" s="211">
        <f t="shared" si="107"/>
        <v>97.525</v>
      </c>
      <c r="AX73" s="222"/>
      <c r="AY73" s="70">
        <v>1965</v>
      </c>
      <c r="AZ73" s="100">
        <v>36</v>
      </c>
      <c r="BA73" s="101">
        <f t="shared" si="102"/>
        <v>54.583333333333336</v>
      </c>
      <c r="BB73" s="102"/>
      <c r="BC73" s="102"/>
      <c r="BD73" s="180"/>
      <c r="BE73" s="6"/>
    </row>
    <row r="74" spans="1:57" s="5" customFormat="1" ht="14.25" customHeight="1">
      <c r="A74" s="188" t="s">
        <v>56</v>
      </c>
      <c r="B74" s="118"/>
      <c r="C74" s="87" t="s">
        <v>28</v>
      </c>
      <c r="D74" s="87" t="s">
        <v>23</v>
      </c>
      <c r="E74" s="56">
        <v>527</v>
      </c>
      <c r="F74" s="56">
        <v>30</v>
      </c>
      <c r="G74" s="57">
        <f t="shared" si="88"/>
        <v>17.566666666666666</v>
      </c>
      <c r="H74" s="58">
        <v>62</v>
      </c>
      <c r="I74" s="58">
        <v>3</v>
      </c>
      <c r="J74" s="59">
        <f t="shared" si="89"/>
        <v>20.666666666666668</v>
      </c>
      <c r="K74" s="60">
        <v>71</v>
      </c>
      <c r="L74" s="60">
        <v>2</v>
      </c>
      <c r="M74" s="61">
        <f t="shared" si="90"/>
        <v>35.5</v>
      </c>
      <c r="N74" s="62">
        <v>70</v>
      </c>
      <c r="O74" s="62">
        <v>3</v>
      </c>
      <c r="P74" s="63">
        <f t="shared" si="91"/>
        <v>23.333333333333332</v>
      </c>
      <c r="Q74" s="64">
        <v>34</v>
      </c>
      <c r="R74" s="64">
        <v>2</v>
      </c>
      <c r="S74" s="65">
        <f t="shared" si="92"/>
        <v>17</v>
      </c>
      <c r="T74" s="66">
        <f t="shared" si="93"/>
        <v>764</v>
      </c>
      <c r="U74" s="66">
        <f t="shared" si="94"/>
        <v>40</v>
      </c>
      <c r="V74" s="240">
        <f t="shared" si="95"/>
        <v>19.1</v>
      </c>
      <c r="W74" s="95">
        <v>665</v>
      </c>
      <c r="X74" s="91">
        <v>34</v>
      </c>
      <c r="Y74" s="57">
        <f t="shared" si="103"/>
        <v>19.558823529411764</v>
      </c>
      <c r="Z74" s="96">
        <v>32</v>
      </c>
      <c r="AA74" s="58">
        <v>1</v>
      </c>
      <c r="AB74" s="59">
        <f t="shared" si="96"/>
        <v>32</v>
      </c>
      <c r="AC74" s="97">
        <v>66</v>
      </c>
      <c r="AD74" s="60">
        <v>2</v>
      </c>
      <c r="AE74" s="61">
        <f t="shared" si="104"/>
        <v>33</v>
      </c>
      <c r="AF74" s="98">
        <v>47</v>
      </c>
      <c r="AG74" s="62">
        <v>1</v>
      </c>
      <c r="AH74" s="63">
        <f t="shared" si="97"/>
        <v>47</v>
      </c>
      <c r="AI74" s="99">
        <v>54</v>
      </c>
      <c r="AJ74" s="64">
        <v>2</v>
      </c>
      <c r="AK74" s="65">
        <f t="shared" si="105"/>
        <v>27</v>
      </c>
      <c r="AL74" s="66">
        <f t="shared" si="98"/>
        <v>864</v>
      </c>
      <c r="AM74" s="66">
        <f t="shared" si="99"/>
        <v>40</v>
      </c>
      <c r="AN74" s="211">
        <f t="shared" si="100"/>
        <v>21.6</v>
      </c>
      <c r="AO74" s="67">
        <v>783</v>
      </c>
      <c r="AP74" s="56">
        <v>36</v>
      </c>
      <c r="AQ74" s="57">
        <f t="shared" si="101"/>
        <v>21.75</v>
      </c>
      <c r="AR74" s="60">
        <v>113</v>
      </c>
      <c r="AS74" s="60">
        <v>4</v>
      </c>
      <c r="AT74" s="60">
        <f t="shared" si="106"/>
        <v>28.25</v>
      </c>
      <c r="AU74" s="66">
        <f>AO74+AR74</f>
        <v>896</v>
      </c>
      <c r="AV74" s="66">
        <f>AP74+AS74</f>
        <v>40</v>
      </c>
      <c r="AW74" s="211">
        <f t="shared" si="107"/>
        <v>22.4</v>
      </c>
      <c r="AX74" s="222"/>
      <c r="AY74" s="70">
        <v>619</v>
      </c>
      <c r="AZ74" s="100">
        <v>36</v>
      </c>
      <c r="BA74" s="101">
        <f t="shared" si="102"/>
        <v>17.194444444444443</v>
      </c>
      <c r="BB74" s="102"/>
      <c r="BC74" s="102"/>
      <c r="BD74" s="180"/>
      <c r="BE74" s="6"/>
    </row>
    <row r="75" spans="1:57" s="5" customFormat="1" ht="14.25" customHeight="1">
      <c r="A75" s="188" t="s">
        <v>57</v>
      </c>
      <c r="B75" s="118"/>
      <c r="C75" s="87" t="s">
        <v>33</v>
      </c>
      <c r="D75" s="87" t="s">
        <v>23</v>
      </c>
      <c r="E75" s="56">
        <v>1220</v>
      </c>
      <c r="F75" s="56">
        <v>30</v>
      </c>
      <c r="G75" s="57">
        <f t="shared" si="88"/>
        <v>40.666666666666664</v>
      </c>
      <c r="H75" s="58">
        <v>201</v>
      </c>
      <c r="I75" s="58">
        <v>3</v>
      </c>
      <c r="J75" s="59">
        <f t="shared" si="89"/>
        <v>67</v>
      </c>
      <c r="K75" s="60">
        <v>195</v>
      </c>
      <c r="L75" s="60">
        <v>2</v>
      </c>
      <c r="M75" s="61">
        <f t="shared" si="90"/>
        <v>97.5</v>
      </c>
      <c r="N75" s="62">
        <v>231</v>
      </c>
      <c r="O75" s="62">
        <v>3</v>
      </c>
      <c r="P75" s="63">
        <f t="shared" si="91"/>
        <v>77</v>
      </c>
      <c r="Q75" s="64">
        <v>104</v>
      </c>
      <c r="R75" s="64">
        <v>2</v>
      </c>
      <c r="S75" s="65">
        <f t="shared" si="92"/>
        <v>52</v>
      </c>
      <c r="T75" s="66">
        <f t="shared" si="93"/>
        <v>1951</v>
      </c>
      <c r="U75" s="66">
        <f t="shared" si="94"/>
        <v>40</v>
      </c>
      <c r="V75" s="240">
        <f t="shared" si="95"/>
        <v>48.775</v>
      </c>
      <c r="W75" s="95">
        <v>1416</v>
      </c>
      <c r="X75" s="91">
        <v>34</v>
      </c>
      <c r="Y75" s="57">
        <f t="shared" si="103"/>
        <v>41.64705882352941</v>
      </c>
      <c r="Z75" s="96">
        <v>111</v>
      </c>
      <c r="AA75" s="58">
        <v>1</v>
      </c>
      <c r="AB75" s="59">
        <f t="shared" si="96"/>
        <v>111</v>
      </c>
      <c r="AC75" s="97">
        <v>167</v>
      </c>
      <c r="AD75" s="60">
        <v>2</v>
      </c>
      <c r="AE75" s="61">
        <f t="shared" si="104"/>
        <v>83.5</v>
      </c>
      <c r="AF75" s="98">
        <v>117</v>
      </c>
      <c r="AG75" s="62">
        <v>1</v>
      </c>
      <c r="AH75" s="63">
        <f t="shared" si="97"/>
        <v>117</v>
      </c>
      <c r="AI75" s="99">
        <v>120</v>
      </c>
      <c r="AJ75" s="64">
        <v>2</v>
      </c>
      <c r="AK75" s="65">
        <f t="shared" si="105"/>
        <v>60</v>
      </c>
      <c r="AL75" s="66">
        <f t="shared" si="98"/>
        <v>1931</v>
      </c>
      <c r="AM75" s="66">
        <f t="shared" si="99"/>
        <v>40</v>
      </c>
      <c r="AN75" s="211">
        <f t="shared" si="100"/>
        <v>48.275</v>
      </c>
      <c r="AO75" s="67">
        <v>1723</v>
      </c>
      <c r="AP75" s="56">
        <v>36</v>
      </c>
      <c r="AQ75" s="57">
        <f t="shared" si="101"/>
        <v>47.861111111111114</v>
      </c>
      <c r="AR75" s="60">
        <v>344</v>
      </c>
      <c r="AS75" s="60">
        <v>4</v>
      </c>
      <c r="AT75" s="60">
        <f t="shared" si="106"/>
        <v>86</v>
      </c>
      <c r="AU75" s="66">
        <f>AO75+AR75</f>
        <v>2067</v>
      </c>
      <c r="AV75" s="66">
        <f>AP75+AS75</f>
        <v>40</v>
      </c>
      <c r="AW75" s="211">
        <f t="shared" si="107"/>
        <v>51.675</v>
      </c>
      <c r="AX75" s="222"/>
      <c r="AY75" s="70">
        <v>1135</v>
      </c>
      <c r="AZ75" s="100">
        <v>36</v>
      </c>
      <c r="BA75" s="101">
        <f t="shared" si="102"/>
        <v>31.52777777777778</v>
      </c>
      <c r="BB75" s="102"/>
      <c r="BC75" s="102"/>
      <c r="BD75" s="180"/>
      <c r="BE75" s="6"/>
    </row>
    <row r="76" spans="1:57" s="5" customFormat="1" ht="14.25" customHeight="1">
      <c r="A76" s="188" t="s">
        <v>58</v>
      </c>
      <c r="B76" s="118"/>
      <c r="C76" s="87" t="s">
        <v>28</v>
      </c>
      <c r="D76" s="87" t="s">
        <v>23</v>
      </c>
      <c r="E76" s="56">
        <v>1163</v>
      </c>
      <c r="F76" s="56">
        <v>30</v>
      </c>
      <c r="G76" s="57">
        <f t="shared" si="88"/>
        <v>38.766666666666666</v>
      </c>
      <c r="H76" s="58">
        <v>128</v>
      </c>
      <c r="I76" s="58">
        <v>3</v>
      </c>
      <c r="J76" s="59">
        <f t="shared" si="89"/>
        <v>42.666666666666664</v>
      </c>
      <c r="K76" s="60">
        <v>104</v>
      </c>
      <c r="L76" s="60">
        <v>2</v>
      </c>
      <c r="M76" s="61">
        <f t="shared" si="90"/>
        <v>52</v>
      </c>
      <c r="N76" s="62">
        <v>176</v>
      </c>
      <c r="O76" s="62">
        <v>3</v>
      </c>
      <c r="P76" s="63">
        <f t="shared" si="91"/>
        <v>58.666666666666664</v>
      </c>
      <c r="Q76" s="64">
        <v>53</v>
      </c>
      <c r="R76" s="64">
        <v>2</v>
      </c>
      <c r="S76" s="65">
        <f t="shared" si="92"/>
        <v>26.5</v>
      </c>
      <c r="T76" s="66">
        <f t="shared" si="93"/>
        <v>1624</v>
      </c>
      <c r="U76" s="66">
        <f t="shared" si="94"/>
        <v>40</v>
      </c>
      <c r="V76" s="240">
        <f t="shared" si="95"/>
        <v>40.6</v>
      </c>
      <c r="W76" s="95">
        <v>1422</v>
      </c>
      <c r="X76" s="91">
        <v>34</v>
      </c>
      <c r="Y76" s="57">
        <f t="shared" si="103"/>
        <v>41.8235294117647</v>
      </c>
      <c r="Z76" s="96">
        <v>95</v>
      </c>
      <c r="AA76" s="58">
        <v>1</v>
      </c>
      <c r="AB76" s="59">
        <f t="shared" si="96"/>
        <v>95</v>
      </c>
      <c r="AC76" s="97">
        <v>96</v>
      </c>
      <c r="AD76" s="60">
        <v>2</v>
      </c>
      <c r="AE76" s="61">
        <f t="shared" si="104"/>
        <v>48</v>
      </c>
      <c r="AF76" s="98">
        <v>123</v>
      </c>
      <c r="AG76" s="62">
        <v>1</v>
      </c>
      <c r="AH76" s="63">
        <f t="shared" si="97"/>
        <v>123</v>
      </c>
      <c r="AI76" s="99">
        <v>106</v>
      </c>
      <c r="AJ76" s="64">
        <v>2</v>
      </c>
      <c r="AK76" s="65">
        <f t="shared" si="105"/>
        <v>53</v>
      </c>
      <c r="AL76" s="66">
        <f t="shared" si="98"/>
        <v>1842</v>
      </c>
      <c r="AM76" s="66">
        <f t="shared" si="99"/>
        <v>40</v>
      </c>
      <c r="AN76" s="211">
        <f t="shared" si="100"/>
        <v>46.05</v>
      </c>
      <c r="AO76" s="67">
        <v>1785</v>
      </c>
      <c r="AP76" s="56">
        <v>36</v>
      </c>
      <c r="AQ76" s="57">
        <f t="shared" si="101"/>
        <v>49.583333333333336</v>
      </c>
      <c r="AR76" s="60">
        <v>216</v>
      </c>
      <c r="AS76" s="60">
        <v>4</v>
      </c>
      <c r="AT76" s="60">
        <f t="shared" si="106"/>
        <v>54</v>
      </c>
      <c r="AU76" s="66">
        <f>AO76+AR76</f>
        <v>2001</v>
      </c>
      <c r="AV76" s="66">
        <f>AP76+AS76</f>
        <v>40</v>
      </c>
      <c r="AW76" s="211">
        <f t="shared" si="107"/>
        <v>50.025</v>
      </c>
      <c r="AX76" s="222"/>
      <c r="AY76" s="70">
        <v>1215</v>
      </c>
      <c r="AZ76" s="100">
        <v>36</v>
      </c>
      <c r="BA76" s="101">
        <f t="shared" si="102"/>
        <v>33.75</v>
      </c>
      <c r="BB76" s="102"/>
      <c r="BC76" s="102"/>
      <c r="BD76" s="180"/>
      <c r="BE76" s="6"/>
    </row>
    <row r="77" spans="1:57" s="5" customFormat="1" ht="14.25" customHeight="1">
      <c r="A77" s="188" t="s">
        <v>58</v>
      </c>
      <c r="B77" s="118"/>
      <c r="C77" s="87" t="s">
        <v>33</v>
      </c>
      <c r="D77" s="87" t="s">
        <v>23</v>
      </c>
      <c r="E77" s="56">
        <v>1912</v>
      </c>
      <c r="F77" s="56">
        <v>30</v>
      </c>
      <c r="G77" s="57">
        <f t="shared" si="88"/>
        <v>63.733333333333334</v>
      </c>
      <c r="H77" s="58">
        <v>325</v>
      </c>
      <c r="I77" s="58">
        <v>3</v>
      </c>
      <c r="J77" s="59">
        <f t="shared" si="89"/>
        <v>108.33333333333333</v>
      </c>
      <c r="K77" s="60">
        <v>302</v>
      </c>
      <c r="L77" s="60">
        <v>2</v>
      </c>
      <c r="M77" s="61">
        <f t="shared" si="90"/>
        <v>151</v>
      </c>
      <c r="N77" s="62">
        <v>462</v>
      </c>
      <c r="O77" s="62">
        <v>3</v>
      </c>
      <c r="P77" s="63">
        <f t="shared" si="91"/>
        <v>154</v>
      </c>
      <c r="Q77" s="64">
        <v>185</v>
      </c>
      <c r="R77" s="64">
        <v>2</v>
      </c>
      <c r="S77" s="65">
        <f t="shared" si="92"/>
        <v>92.5</v>
      </c>
      <c r="T77" s="66">
        <f t="shared" si="93"/>
        <v>3186</v>
      </c>
      <c r="U77" s="66">
        <f t="shared" si="94"/>
        <v>40</v>
      </c>
      <c r="V77" s="240">
        <f t="shared" si="95"/>
        <v>79.65</v>
      </c>
      <c r="W77" s="95">
        <v>2191</v>
      </c>
      <c r="X77" s="91">
        <v>34</v>
      </c>
      <c r="Y77" s="57">
        <f t="shared" si="103"/>
        <v>64.44117647058823</v>
      </c>
      <c r="Z77" s="96">
        <v>179</v>
      </c>
      <c r="AA77" s="58">
        <v>1</v>
      </c>
      <c r="AB77" s="59">
        <f t="shared" si="96"/>
        <v>179</v>
      </c>
      <c r="AC77" s="97">
        <v>303</v>
      </c>
      <c r="AD77" s="60">
        <v>2</v>
      </c>
      <c r="AE77" s="61">
        <f t="shared" si="104"/>
        <v>151.5</v>
      </c>
      <c r="AF77" s="98">
        <v>271</v>
      </c>
      <c r="AG77" s="62">
        <v>1</v>
      </c>
      <c r="AH77" s="63">
        <f t="shared" si="97"/>
        <v>271</v>
      </c>
      <c r="AI77" s="99">
        <v>214</v>
      </c>
      <c r="AJ77" s="64">
        <v>2</v>
      </c>
      <c r="AK77" s="65">
        <f t="shared" si="105"/>
        <v>107</v>
      </c>
      <c r="AL77" s="66">
        <f t="shared" si="98"/>
        <v>3158</v>
      </c>
      <c r="AM77" s="66">
        <f t="shared" si="99"/>
        <v>40</v>
      </c>
      <c r="AN77" s="211">
        <f t="shared" si="100"/>
        <v>78.95</v>
      </c>
      <c r="AO77" s="67">
        <v>2878</v>
      </c>
      <c r="AP77" s="56">
        <v>36</v>
      </c>
      <c r="AQ77" s="57">
        <f t="shared" si="101"/>
        <v>79.94444444444444</v>
      </c>
      <c r="AR77" s="60">
        <v>596</v>
      </c>
      <c r="AS77" s="60">
        <v>4</v>
      </c>
      <c r="AT77" s="60">
        <f t="shared" si="106"/>
        <v>149</v>
      </c>
      <c r="AU77" s="66">
        <f>AO77+AR77</f>
        <v>3474</v>
      </c>
      <c r="AV77" s="66">
        <f>AP77+AS77</f>
        <v>40</v>
      </c>
      <c r="AW77" s="211">
        <f t="shared" si="107"/>
        <v>86.85</v>
      </c>
      <c r="AX77" s="222"/>
      <c r="AY77" s="70">
        <v>2068</v>
      </c>
      <c r="AZ77" s="100">
        <v>36</v>
      </c>
      <c r="BA77" s="101">
        <f t="shared" si="102"/>
        <v>57.44444444444444</v>
      </c>
      <c r="BB77" s="102"/>
      <c r="BC77" s="102"/>
      <c r="BD77" s="180"/>
      <c r="BE77" s="6"/>
    </row>
    <row r="78" spans="1:57" s="5" customFormat="1" ht="14.25" customHeight="1">
      <c r="A78" s="184" t="s">
        <v>87</v>
      </c>
      <c r="B78" s="116"/>
      <c r="C78" s="82"/>
      <c r="D78" s="82"/>
      <c r="E78" s="84">
        <f>SUM(E68:E77)</f>
        <v>14906</v>
      </c>
      <c r="F78" s="84">
        <f>SUM(F68:F77)</f>
        <v>300</v>
      </c>
      <c r="G78" s="84">
        <f>E78/F78</f>
        <v>49.68666666666667</v>
      </c>
      <c r="H78" s="84">
        <f>SUM(H68:H77)</f>
        <v>2677</v>
      </c>
      <c r="I78" s="84">
        <f>SUM(I68:I77)</f>
        <v>30</v>
      </c>
      <c r="J78" s="84">
        <f t="shared" si="89"/>
        <v>89.23333333333333</v>
      </c>
      <c r="K78" s="84">
        <f>SUM(K68:K77)</f>
        <v>2732</v>
      </c>
      <c r="L78" s="84">
        <f>SUM(L68:L77)</f>
        <v>20</v>
      </c>
      <c r="M78" s="84">
        <f t="shared" si="90"/>
        <v>136.6</v>
      </c>
      <c r="N78" s="84">
        <f>SUM(N68:N77)</f>
        <v>2828</v>
      </c>
      <c r="O78" s="84">
        <f>SUM(O68:O77)</f>
        <v>30</v>
      </c>
      <c r="P78" s="84">
        <f t="shared" si="91"/>
        <v>94.26666666666667</v>
      </c>
      <c r="Q78" s="84">
        <f>SUM(Q68:Q77)</f>
        <v>1321</v>
      </c>
      <c r="R78" s="84">
        <f>SUM(R68:R77)</f>
        <v>20</v>
      </c>
      <c r="S78" s="84">
        <f t="shared" si="92"/>
        <v>66.05</v>
      </c>
      <c r="T78" s="84">
        <f>SUM(T68:T77)</f>
        <v>24464</v>
      </c>
      <c r="U78" s="84">
        <f>SUM(U68:U77)</f>
        <v>400</v>
      </c>
      <c r="V78" s="242">
        <f t="shared" si="95"/>
        <v>61.16</v>
      </c>
      <c r="W78" s="86">
        <f>SUM(W68:W77)</f>
        <v>15728</v>
      </c>
      <c r="X78" s="84">
        <f>SUM(X68:X77)</f>
        <v>306</v>
      </c>
      <c r="Y78" s="85">
        <f>W78/X78</f>
        <v>51.39869281045752</v>
      </c>
      <c r="Z78" s="84">
        <f>SUM(Z68:Z77)</f>
        <v>1412</v>
      </c>
      <c r="AA78" s="84">
        <f>SUM(AA68:AA77)</f>
        <v>9</v>
      </c>
      <c r="AB78" s="85">
        <f>Z78/AA78</f>
        <v>156.88888888888889</v>
      </c>
      <c r="AC78" s="84">
        <f>SUM(AC68:AC77)</f>
        <v>2508</v>
      </c>
      <c r="AD78" s="84">
        <f>SUM(AD68:AD77)</f>
        <v>18</v>
      </c>
      <c r="AE78" s="85">
        <f>AC78/AD78</f>
        <v>139.33333333333334</v>
      </c>
      <c r="AF78" s="84">
        <f>SUM(AF68:AF77)</f>
        <v>1517</v>
      </c>
      <c r="AG78" s="84">
        <f>SUM(AG68:AG77)</f>
        <v>9</v>
      </c>
      <c r="AH78" s="85">
        <f>AF78/AG78</f>
        <v>168.55555555555554</v>
      </c>
      <c r="AI78" s="84">
        <f>SUM(AI68:AI77)</f>
        <v>1446</v>
      </c>
      <c r="AJ78" s="84">
        <f>SUM(AJ68:AJ77)</f>
        <v>18</v>
      </c>
      <c r="AK78" s="85">
        <f>AI78/AJ78</f>
        <v>80.33333333333333</v>
      </c>
      <c r="AL78" s="84">
        <f>SUM(AL68:AL77)</f>
        <v>22611</v>
      </c>
      <c r="AM78" s="84">
        <f>SUM(AM68:AM77)</f>
        <v>360</v>
      </c>
      <c r="AN78" s="210">
        <f>AL78/AM78</f>
        <v>62.80833333333333</v>
      </c>
      <c r="AO78" s="86">
        <f>SUM(AO68:AO77)</f>
        <v>19313</v>
      </c>
      <c r="AP78" s="84">
        <f>SUM(AP68:AP77)</f>
        <v>288</v>
      </c>
      <c r="AQ78" s="85">
        <f>AO78/AP78</f>
        <v>67.05902777777777</v>
      </c>
      <c r="AR78" s="84">
        <f>SUM(AR68:AR77)</f>
        <v>4022</v>
      </c>
      <c r="AS78" s="84">
        <f>SUM(AS68:AS77)</f>
        <v>32</v>
      </c>
      <c r="AT78" s="85">
        <f>AR78/AS78</f>
        <v>125.6875</v>
      </c>
      <c r="AU78" s="84">
        <f>SUM(AU68:AU77)</f>
        <v>23335</v>
      </c>
      <c r="AV78" s="84">
        <f>SUM(AV68:AV77)</f>
        <v>320</v>
      </c>
      <c r="AW78" s="210">
        <f>AU78/AV78</f>
        <v>72.921875</v>
      </c>
      <c r="AX78" s="223"/>
      <c r="AY78" s="84">
        <f>SUM(AY61:AY77)</f>
        <v>25761</v>
      </c>
      <c r="AZ78" s="84">
        <f>SUM(AZ61:AZ77)</f>
        <v>1126</v>
      </c>
      <c r="BA78" s="85">
        <f t="shared" si="102"/>
        <v>22.878330373001777</v>
      </c>
      <c r="BB78" s="84">
        <f>SUM(BB61:BB77)</f>
        <v>10444</v>
      </c>
      <c r="BC78" s="84">
        <f>SUM(BC61:BC77)</f>
        <v>838</v>
      </c>
      <c r="BD78" s="235">
        <f>BB78/BC78</f>
        <v>12.463007159904535</v>
      </c>
      <c r="BE78" s="234"/>
    </row>
    <row r="79" spans="1:57" ht="14.25" customHeight="1">
      <c r="A79" s="186" t="s">
        <v>11</v>
      </c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241"/>
      <c r="BE79" s="230"/>
    </row>
    <row r="80" spans="1:57" ht="14.25" customHeight="1">
      <c r="A80" s="188" t="s">
        <v>45</v>
      </c>
      <c r="B80" s="118"/>
      <c r="C80" s="87" t="s">
        <v>28</v>
      </c>
      <c r="D80" s="87" t="s">
        <v>23</v>
      </c>
      <c r="E80" s="56">
        <v>1240</v>
      </c>
      <c r="F80" s="56">
        <v>150</v>
      </c>
      <c r="G80" s="57">
        <f>E80/F80</f>
        <v>8.266666666666667</v>
      </c>
      <c r="H80" s="58">
        <v>183</v>
      </c>
      <c r="I80" s="58">
        <v>16</v>
      </c>
      <c r="J80" s="59">
        <f>H80/I80</f>
        <v>11.4375</v>
      </c>
      <c r="K80" s="60">
        <v>106</v>
      </c>
      <c r="L80" s="60">
        <v>9</v>
      </c>
      <c r="M80" s="61">
        <f>K80/L80</f>
        <v>11.777777777777779</v>
      </c>
      <c r="N80" s="62">
        <v>192</v>
      </c>
      <c r="O80" s="62">
        <v>16</v>
      </c>
      <c r="P80" s="63">
        <f>N80/O80</f>
        <v>12</v>
      </c>
      <c r="Q80" s="64">
        <v>58</v>
      </c>
      <c r="R80" s="64">
        <v>9</v>
      </c>
      <c r="S80" s="65">
        <f>Q80/R80</f>
        <v>6.444444444444445</v>
      </c>
      <c r="T80" s="66">
        <f>SUM(E80,H80,K80,N80,Q80)</f>
        <v>1779</v>
      </c>
      <c r="U80" s="66">
        <f>SUM(F80,I80,L80,O80,R80)</f>
        <v>200</v>
      </c>
      <c r="V80" s="240">
        <f>T80/U80</f>
        <v>8.895</v>
      </c>
      <c r="W80" s="95">
        <v>1971</v>
      </c>
      <c r="X80" s="91">
        <v>170</v>
      </c>
      <c r="Y80" s="61">
        <f>W80/X80</f>
        <v>11.594117647058823</v>
      </c>
      <c r="Z80" s="96">
        <v>281</v>
      </c>
      <c r="AA80" s="58">
        <v>9</v>
      </c>
      <c r="AB80" s="59">
        <f>Z80/AA80</f>
        <v>31.22222222222222</v>
      </c>
      <c r="AC80" s="97">
        <v>193</v>
      </c>
      <c r="AD80" s="60">
        <v>6</v>
      </c>
      <c r="AE80" s="61">
        <f>AC80/AD80</f>
        <v>32.166666666666664</v>
      </c>
      <c r="AF80" s="98">
        <v>232</v>
      </c>
      <c r="AG80" s="62">
        <v>9</v>
      </c>
      <c r="AH80" s="63">
        <f>AF80/AG80</f>
        <v>25.77777777777778</v>
      </c>
      <c r="AI80" s="99">
        <v>127</v>
      </c>
      <c r="AJ80" s="64">
        <v>6</v>
      </c>
      <c r="AK80" s="65">
        <f>AI80/AJ80</f>
        <v>21.166666666666668</v>
      </c>
      <c r="AL80" s="66">
        <f>SUM(W80,Z80,AC80,AF80,AI80)</f>
        <v>2804</v>
      </c>
      <c r="AM80" s="66">
        <f>SUM(X80,AA80,AD80,AG80,AJ80)</f>
        <v>200</v>
      </c>
      <c r="AN80" s="211">
        <f>AL80/AM80</f>
        <v>14.02</v>
      </c>
      <c r="AO80" s="67">
        <v>2396</v>
      </c>
      <c r="AP80" s="56">
        <v>180</v>
      </c>
      <c r="AQ80" s="57">
        <f>AO80/AP80</f>
        <v>13.311111111111112</v>
      </c>
      <c r="AR80" s="60">
        <v>508</v>
      </c>
      <c r="AS80" s="60">
        <v>20</v>
      </c>
      <c r="AT80" s="60">
        <f>AR80/AS80</f>
        <v>25.4</v>
      </c>
      <c r="AU80" s="66">
        <f>AO80+AR80</f>
        <v>2904</v>
      </c>
      <c r="AV80" s="66">
        <f>AP80+AS80</f>
        <v>200</v>
      </c>
      <c r="AW80" s="211">
        <f>AU80/AV80</f>
        <v>14.52</v>
      </c>
      <c r="AX80" s="222"/>
      <c r="AY80" s="70">
        <v>1698</v>
      </c>
      <c r="AZ80" s="70">
        <v>180</v>
      </c>
      <c r="BA80" s="101">
        <f>AY80/AZ80</f>
        <v>9.433333333333334</v>
      </c>
      <c r="BB80" s="89"/>
      <c r="BC80" s="89"/>
      <c r="BD80" s="236"/>
      <c r="BE80" s="230"/>
    </row>
    <row r="81" spans="1:56" ht="14.25" customHeight="1">
      <c r="A81" s="188" t="s">
        <v>45</v>
      </c>
      <c r="B81" s="118"/>
      <c r="C81" s="87" t="s">
        <v>33</v>
      </c>
      <c r="D81" s="87" t="s">
        <v>23</v>
      </c>
      <c r="E81" s="56">
        <v>1149</v>
      </c>
      <c r="F81" s="56">
        <v>75</v>
      </c>
      <c r="G81" s="57">
        <f>E81/F81</f>
        <v>15.32</v>
      </c>
      <c r="H81" s="58">
        <v>181</v>
      </c>
      <c r="I81" s="58">
        <v>8</v>
      </c>
      <c r="J81" s="59">
        <f>H81/I81</f>
        <v>22.625</v>
      </c>
      <c r="K81" s="60">
        <v>110</v>
      </c>
      <c r="L81" s="60">
        <v>5</v>
      </c>
      <c r="M81" s="61">
        <f>K81/L81</f>
        <v>22</v>
      </c>
      <c r="N81" s="62">
        <v>224</v>
      </c>
      <c r="O81" s="62">
        <v>7</v>
      </c>
      <c r="P81" s="63">
        <f>N81/O81</f>
        <v>32</v>
      </c>
      <c r="Q81" s="64">
        <v>70</v>
      </c>
      <c r="R81" s="64">
        <v>5</v>
      </c>
      <c r="S81" s="65">
        <f>Q81/R81</f>
        <v>14</v>
      </c>
      <c r="T81" s="66">
        <f>SUM(E81,H81,K81,N81,Q81)</f>
        <v>1734</v>
      </c>
      <c r="U81" s="66">
        <f>SUM(F81,I81,L81,O81,R81)</f>
        <v>100</v>
      </c>
      <c r="V81" s="240">
        <f>T81/U81</f>
        <v>17.34</v>
      </c>
      <c r="W81" s="95">
        <v>1888</v>
      </c>
      <c r="X81" s="91">
        <v>85</v>
      </c>
      <c r="Y81" s="61">
        <f>W81/X81</f>
        <v>22.211764705882352</v>
      </c>
      <c r="Z81" s="96">
        <v>384</v>
      </c>
      <c r="AA81" s="58">
        <v>5</v>
      </c>
      <c r="AB81" s="59">
        <f>Z81/AA81</f>
        <v>76.8</v>
      </c>
      <c r="AC81" s="97">
        <v>215</v>
      </c>
      <c r="AD81" s="60">
        <v>3</v>
      </c>
      <c r="AE81" s="61">
        <f>AC81/AD81</f>
        <v>71.66666666666667</v>
      </c>
      <c r="AF81" s="98">
        <v>266</v>
      </c>
      <c r="AG81" s="62">
        <v>4</v>
      </c>
      <c r="AH81" s="63">
        <f>AF81/AG81</f>
        <v>66.5</v>
      </c>
      <c r="AI81" s="99">
        <v>82</v>
      </c>
      <c r="AJ81" s="64">
        <v>3</v>
      </c>
      <c r="AK81" s="65">
        <f>AI81/AJ81</f>
        <v>27.333333333333332</v>
      </c>
      <c r="AL81" s="66">
        <f>SUM(W81,Z81,AC81,AF81,AI81)</f>
        <v>2835</v>
      </c>
      <c r="AM81" s="66">
        <f>SUM(X81,AA81,AD81,AG81,AJ81)</f>
        <v>100</v>
      </c>
      <c r="AN81" s="211">
        <f>AL81/AM81</f>
        <v>28.35</v>
      </c>
      <c r="AO81" s="215"/>
      <c r="AP81" s="104"/>
      <c r="AQ81" s="104"/>
      <c r="AR81" s="104"/>
      <c r="AS81" s="104"/>
      <c r="AT81" s="104"/>
      <c r="AU81" s="104"/>
      <c r="AV81" s="104"/>
      <c r="AW81" s="226"/>
      <c r="AX81" s="222"/>
      <c r="AY81" s="89"/>
      <c r="AZ81" s="89"/>
      <c r="BA81" s="106"/>
      <c r="BB81" s="89"/>
      <c r="BC81" s="89"/>
      <c r="BD81" s="189"/>
    </row>
    <row r="82" spans="1:56" ht="14.25" customHeight="1">
      <c r="A82" s="188" t="s">
        <v>59</v>
      </c>
      <c r="B82" s="118"/>
      <c r="C82" s="87" t="s">
        <v>33</v>
      </c>
      <c r="D82" s="87" t="s">
        <v>23</v>
      </c>
      <c r="E82" s="89"/>
      <c r="F82" s="89"/>
      <c r="G82" s="68"/>
      <c r="H82" s="104"/>
      <c r="I82" s="104"/>
      <c r="J82" s="68"/>
      <c r="K82" s="104"/>
      <c r="L82" s="104"/>
      <c r="M82" s="68"/>
      <c r="N82" s="104"/>
      <c r="O82" s="104"/>
      <c r="P82" s="68"/>
      <c r="Q82" s="104"/>
      <c r="R82" s="104"/>
      <c r="S82" s="68"/>
      <c r="T82" s="104"/>
      <c r="U82" s="110"/>
      <c r="V82" s="218"/>
      <c r="W82" s="111"/>
      <c r="X82" s="89"/>
      <c r="Y82" s="68"/>
      <c r="Z82" s="104"/>
      <c r="AA82" s="104"/>
      <c r="AB82" s="68"/>
      <c r="AC82" s="104"/>
      <c r="AD82" s="104"/>
      <c r="AE82" s="68"/>
      <c r="AF82" s="104"/>
      <c r="AG82" s="104"/>
      <c r="AH82" s="68"/>
      <c r="AI82" s="104"/>
      <c r="AJ82" s="104"/>
      <c r="AK82" s="68"/>
      <c r="AL82" s="104"/>
      <c r="AM82" s="110"/>
      <c r="AN82" s="218"/>
      <c r="AO82" s="67">
        <v>2600</v>
      </c>
      <c r="AP82" s="56">
        <v>45</v>
      </c>
      <c r="AQ82" s="57">
        <f>AO82/AP82</f>
        <v>57.77777777777778</v>
      </c>
      <c r="AR82" s="60">
        <v>574</v>
      </c>
      <c r="AS82" s="60">
        <v>5</v>
      </c>
      <c r="AT82" s="60">
        <f>AR82/AS82</f>
        <v>114.8</v>
      </c>
      <c r="AU82" s="66">
        <f>AO82+AR82</f>
        <v>3174</v>
      </c>
      <c r="AV82" s="66">
        <f>AP82+AS82</f>
        <v>50</v>
      </c>
      <c r="AW82" s="211">
        <f>AU82/AV82</f>
        <v>63.48</v>
      </c>
      <c r="AX82" s="222"/>
      <c r="AY82" s="70">
        <v>1755</v>
      </c>
      <c r="AZ82" s="70">
        <v>45</v>
      </c>
      <c r="BA82" s="101">
        <f>AY82/AZ82</f>
        <v>39</v>
      </c>
      <c r="BB82" s="88">
        <v>1684</v>
      </c>
      <c r="BC82" s="88">
        <v>45</v>
      </c>
      <c r="BD82" s="178">
        <f>BB82/BC82</f>
        <v>37.422222222222224</v>
      </c>
    </row>
    <row r="83" spans="1:56" ht="14.25" customHeight="1">
      <c r="A83" s="188" t="s">
        <v>60</v>
      </c>
      <c r="B83" s="118"/>
      <c r="C83" s="87" t="s">
        <v>33</v>
      </c>
      <c r="D83" s="87" t="s">
        <v>23</v>
      </c>
      <c r="E83" s="89"/>
      <c r="F83" s="89"/>
      <c r="G83" s="68"/>
      <c r="H83" s="104"/>
      <c r="I83" s="104"/>
      <c r="J83" s="68"/>
      <c r="K83" s="104"/>
      <c r="L83" s="104"/>
      <c r="M83" s="68"/>
      <c r="N83" s="104"/>
      <c r="O83" s="104"/>
      <c r="P83" s="68"/>
      <c r="Q83" s="104"/>
      <c r="R83" s="104"/>
      <c r="S83" s="68"/>
      <c r="T83" s="104"/>
      <c r="U83" s="110"/>
      <c r="V83" s="218"/>
      <c r="W83" s="111"/>
      <c r="X83" s="89"/>
      <c r="Y83" s="68"/>
      <c r="Z83" s="104"/>
      <c r="AA83" s="104"/>
      <c r="AB83" s="68"/>
      <c r="AC83" s="104"/>
      <c r="AD83" s="104"/>
      <c r="AE83" s="68"/>
      <c r="AF83" s="104"/>
      <c r="AG83" s="104"/>
      <c r="AH83" s="68"/>
      <c r="AI83" s="104"/>
      <c r="AJ83" s="104"/>
      <c r="AK83" s="68"/>
      <c r="AL83" s="104"/>
      <c r="AM83" s="110"/>
      <c r="AN83" s="218"/>
      <c r="AO83" s="67">
        <v>1020</v>
      </c>
      <c r="AP83" s="56">
        <v>45</v>
      </c>
      <c r="AQ83" s="57">
        <f>AO83/AP83</f>
        <v>22.666666666666668</v>
      </c>
      <c r="AR83" s="60">
        <v>190</v>
      </c>
      <c r="AS83" s="60">
        <v>5</v>
      </c>
      <c r="AT83" s="60">
        <f>AR83/AS83</f>
        <v>38</v>
      </c>
      <c r="AU83" s="66">
        <f>AO83+AR83</f>
        <v>1210</v>
      </c>
      <c r="AV83" s="66">
        <f>AP83+AS83</f>
        <v>50</v>
      </c>
      <c r="AW83" s="211">
        <f>AU83/AV83</f>
        <v>24.2</v>
      </c>
      <c r="AX83" s="222"/>
      <c r="AY83" s="70">
        <v>710</v>
      </c>
      <c r="AZ83" s="70">
        <v>45</v>
      </c>
      <c r="BA83" s="101">
        <f>AY83/AZ83</f>
        <v>15.777777777777779</v>
      </c>
      <c r="BB83" s="88">
        <v>483</v>
      </c>
      <c r="BC83" s="88">
        <v>45</v>
      </c>
      <c r="BD83" s="178">
        <f>BB83/BC83</f>
        <v>10.733333333333333</v>
      </c>
    </row>
    <row r="84" spans="1:56" s="5" customFormat="1" ht="14.25" customHeight="1">
      <c r="A84" s="184" t="s">
        <v>87</v>
      </c>
      <c r="B84" s="116"/>
      <c r="C84" s="82"/>
      <c r="D84" s="82"/>
      <c r="E84" s="84">
        <f>SUM(E80:E83)</f>
        <v>2389</v>
      </c>
      <c r="F84" s="84">
        <f>SUM(F80:F83)</f>
        <v>225</v>
      </c>
      <c r="G84" s="85">
        <f>E84/F84</f>
        <v>10.617777777777778</v>
      </c>
      <c r="H84" s="84">
        <f>SUM(H80:H83)</f>
        <v>364</v>
      </c>
      <c r="I84" s="84">
        <f>SUM(I80:I83)</f>
        <v>24</v>
      </c>
      <c r="J84" s="85">
        <f>H84/I84</f>
        <v>15.166666666666666</v>
      </c>
      <c r="K84" s="84">
        <f>SUM(K80:K83)</f>
        <v>216</v>
      </c>
      <c r="L84" s="84">
        <f>SUM(L80:L83)</f>
        <v>14</v>
      </c>
      <c r="M84" s="85">
        <f>K84/L84</f>
        <v>15.428571428571429</v>
      </c>
      <c r="N84" s="84">
        <f>SUM(N80:N83)</f>
        <v>416</v>
      </c>
      <c r="O84" s="84">
        <f>SUM(O80:O83)</f>
        <v>23</v>
      </c>
      <c r="P84" s="85">
        <f>N84/O84</f>
        <v>18.08695652173913</v>
      </c>
      <c r="Q84" s="84">
        <f>SUM(Q80:Q83)</f>
        <v>128</v>
      </c>
      <c r="R84" s="84">
        <f>SUM(R80:R83)</f>
        <v>14</v>
      </c>
      <c r="S84" s="85">
        <f>Q84/R84</f>
        <v>9.142857142857142</v>
      </c>
      <c r="T84" s="84">
        <f>SUM(T80:T83)</f>
        <v>3513</v>
      </c>
      <c r="U84" s="84">
        <f>SUM(U80:U83)</f>
        <v>300</v>
      </c>
      <c r="V84" s="210">
        <f>T84/U84</f>
        <v>11.71</v>
      </c>
      <c r="W84" s="86">
        <f>SUM(W80:W83)</f>
        <v>3859</v>
      </c>
      <c r="X84" s="84">
        <f>SUM(X80:X83)</f>
        <v>255</v>
      </c>
      <c r="Y84" s="85">
        <f>W84/X84</f>
        <v>15.133333333333333</v>
      </c>
      <c r="Z84" s="84">
        <f>SUM(Z80:Z83)</f>
        <v>665</v>
      </c>
      <c r="AA84" s="84">
        <f>SUM(AA80:AA83)</f>
        <v>14</v>
      </c>
      <c r="AB84" s="85">
        <f>Z84/AA84</f>
        <v>47.5</v>
      </c>
      <c r="AC84" s="84">
        <f>SUM(AC80:AC83)</f>
        <v>408</v>
      </c>
      <c r="AD84" s="84">
        <f>SUM(AD80:AD83)</f>
        <v>9</v>
      </c>
      <c r="AE84" s="85">
        <f>AC84/AD84</f>
        <v>45.333333333333336</v>
      </c>
      <c r="AF84" s="84">
        <f>SUM(AF80:AF83)</f>
        <v>498</v>
      </c>
      <c r="AG84" s="84">
        <f>SUM(AG80:AG83)</f>
        <v>13</v>
      </c>
      <c r="AH84" s="85">
        <f>AF84/AG84</f>
        <v>38.30769230769231</v>
      </c>
      <c r="AI84" s="84">
        <f>SUM(AI80:AI83)</f>
        <v>209</v>
      </c>
      <c r="AJ84" s="84">
        <f>SUM(AJ80:AJ83)</f>
        <v>9</v>
      </c>
      <c r="AK84" s="85">
        <f>AI84/AJ84</f>
        <v>23.22222222222222</v>
      </c>
      <c r="AL84" s="84">
        <f>SUM(AL80:AL83)</f>
        <v>5639</v>
      </c>
      <c r="AM84" s="84">
        <f>SUM(AM80:AM83)</f>
        <v>300</v>
      </c>
      <c r="AN84" s="210">
        <f>AL84/AM84</f>
        <v>18.796666666666667</v>
      </c>
      <c r="AO84" s="86">
        <f>SUM(AO80:AO83)</f>
        <v>6016</v>
      </c>
      <c r="AP84" s="84">
        <f>SUM(AP80:AP83)</f>
        <v>270</v>
      </c>
      <c r="AQ84" s="85">
        <f>AO84/AP84</f>
        <v>22.28148148148148</v>
      </c>
      <c r="AR84" s="84">
        <f>SUM(AR80:AR83)</f>
        <v>1272</v>
      </c>
      <c r="AS84" s="84">
        <f>SUM(AS80:AS83)</f>
        <v>30</v>
      </c>
      <c r="AT84" s="85">
        <f>AR84/AS84</f>
        <v>42.4</v>
      </c>
      <c r="AU84" s="84">
        <f>SUM(AU80:AU83)</f>
        <v>7288</v>
      </c>
      <c r="AV84" s="84">
        <f>SUM(AV80:AV83)</f>
        <v>300</v>
      </c>
      <c r="AW84" s="210">
        <f>AU84/AV84</f>
        <v>24.293333333333333</v>
      </c>
      <c r="AX84" s="223"/>
      <c r="AY84" s="84">
        <f>SUM(AY80:AY83)</f>
        <v>4163</v>
      </c>
      <c r="AZ84" s="84">
        <f>SUM(AZ80:AZ83)</f>
        <v>270</v>
      </c>
      <c r="BA84" s="85">
        <f>AY84/AZ84</f>
        <v>15.41851851851852</v>
      </c>
      <c r="BB84" s="84">
        <f>SUM(BB80:BB83)</f>
        <v>2167</v>
      </c>
      <c r="BC84" s="84">
        <f>SUM(BC80:BC83)</f>
        <v>90</v>
      </c>
      <c r="BD84" s="185">
        <f>BB84/BC84</f>
        <v>24.07777777777778</v>
      </c>
    </row>
    <row r="85" spans="1:56" s="3" customFormat="1" ht="14.25" customHeight="1">
      <c r="A85" s="192"/>
      <c r="B85" s="89"/>
      <c r="C85" s="89"/>
      <c r="D85" s="89"/>
      <c r="E85" s="89"/>
      <c r="F85" s="89"/>
      <c r="G85" s="68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12"/>
      <c r="U85" s="112"/>
      <c r="V85" s="219"/>
      <c r="W85" s="111"/>
      <c r="X85" s="89"/>
      <c r="Y85" s="68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12"/>
      <c r="AM85" s="112"/>
      <c r="AN85" s="219"/>
      <c r="AO85" s="111"/>
      <c r="AP85" s="89"/>
      <c r="AQ85" s="68"/>
      <c r="AR85" s="104"/>
      <c r="AS85" s="104"/>
      <c r="AT85" s="68"/>
      <c r="AU85" s="112"/>
      <c r="AV85" s="112"/>
      <c r="AW85" s="219"/>
      <c r="AX85" s="222"/>
      <c r="AY85" s="89"/>
      <c r="AZ85" s="89"/>
      <c r="BA85" s="68"/>
      <c r="BB85" s="89"/>
      <c r="BC85" s="89"/>
      <c r="BD85" s="189"/>
    </row>
    <row r="86" spans="1:56" s="3" customFormat="1" ht="14.25" customHeight="1">
      <c r="A86" s="182" t="s">
        <v>66</v>
      </c>
      <c r="B86" s="138"/>
      <c r="C86" s="76"/>
      <c r="D86" s="77"/>
      <c r="E86" s="113">
        <f>SUM(E84,E78,E66,E45,E33,E20)</f>
        <v>53714</v>
      </c>
      <c r="F86" s="113">
        <f>SUM(F84,F78,F66,F45,F33,F20)</f>
        <v>1877</v>
      </c>
      <c r="G86" s="114">
        <f>E86/F86</f>
        <v>28.61694192860948</v>
      </c>
      <c r="H86" s="113">
        <f>SUM(H84,H78,H66,H45,H33,H20)</f>
        <v>10030</v>
      </c>
      <c r="I86" s="113">
        <f>SUM(I84,I78,I66,I45,I33,I20)</f>
        <v>200</v>
      </c>
      <c r="J86" s="114">
        <f>H86/I86</f>
        <v>50.15</v>
      </c>
      <c r="K86" s="113">
        <f>SUM(K84,K78,K66,K45,K33,K20)</f>
        <v>10335</v>
      </c>
      <c r="L86" s="113">
        <f>SUM(L84,L78,L66,L45,L33,L20)</f>
        <v>140</v>
      </c>
      <c r="M86" s="114">
        <f>K86/L86</f>
        <v>73.82142857142857</v>
      </c>
      <c r="N86" s="113">
        <f>SUM(N84,N78,N66,N45,N33,N20)</f>
        <v>9096</v>
      </c>
      <c r="O86" s="113">
        <f>SUM(O84,O78,O66,O45,O33,O20)</f>
        <v>167</v>
      </c>
      <c r="P86" s="114">
        <f>N86/O86</f>
        <v>54.467065868263475</v>
      </c>
      <c r="Q86" s="113">
        <f>SUM(Q84,Q78,Q66,Q45,Q33,Q20)</f>
        <v>5053</v>
      </c>
      <c r="R86" s="113">
        <f>SUM(R84,R78,R66,R45,R33,R20)</f>
        <v>137</v>
      </c>
      <c r="S86" s="114">
        <f>Q86/R86</f>
        <v>36.88321167883212</v>
      </c>
      <c r="T86" s="113">
        <f>SUM(T84,T78,T66,T45,T33,T20)</f>
        <v>88228</v>
      </c>
      <c r="U86" s="113">
        <f>SUM(U84,U78,U66,U45,U33,U20)</f>
        <v>2521</v>
      </c>
      <c r="V86" s="220">
        <f>T86/U86</f>
        <v>34.997223324077744</v>
      </c>
      <c r="W86" s="216">
        <f>SUM(W84,W78,W66,W45,W33,W20)</f>
        <v>54447</v>
      </c>
      <c r="X86" s="113">
        <f>SUM(X84,X78,X66,X45,X33,X20)</f>
        <v>2058</v>
      </c>
      <c r="Y86" s="114">
        <f>W86/X86</f>
        <v>26.456268221574344</v>
      </c>
      <c r="Z86" s="113">
        <f>SUM(Z84,Z78,Z66,Z45,Z33,Z20)</f>
        <v>7038</v>
      </c>
      <c r="AA86" s="113">
        <f>SUM(AA84,AA78,AA66,AA45,AA33,AA20)</f>
        <v>104</v>
      </c>
      <c r="AB86" s="114">
        <f>Z86/AA86</f>
        <v>67.67307692307692</v>
      </c>
      <c r="AC86" s="113">
        <f>SUM(AC84,AC78,AC66,AC45,AC33,AC20)</f>
        <v>8677</v>
      </c>
      <c r="AD86" s="113">
        <f>SUM(AD84,AD78,AD66,AD45,AD33,AD20)</f>
        <v>91</v>
      </c>
      <c r="AE86" s="114">
        <f>AC86/AD86</f>
        <v>95.35164835164835</v>
      </c>
      <c r="AF86" s="113">
        <f>SUM(AF84,AF78,AF66,AF45,AF33,AF20)</f>
        <v>5976</v>
      </c>
      <c r="AG86" s="113">
        <f>SUM(AG84,AG78,AG66,AG45,AG33,AG20)</f>
        <v>87</v>
      </c>
      <c r="AH86" s="114">
        <f>AF86/AG86</f>
        <v>68.6896551724138</v>
      </c>
      <c r="AI86" s="113">
        <f>SUM(AI84,AI78,AI66,AI45,AI33,AI20)</f>
        <v>4473</v>
      </c>
      <c r="AJ86" s="113">
        <f>SUM(AJ84,AJ78,AJ66,AJ45,AJ33,AJ20)</f>
        <v>91</v>
      </c>
      <c r="AK86" s="114">
        <f>AI86/AJ86</f>
        <v>49.15384615384615</v>
      </c>
      <c r="AL86" s="113">
        <f>SUM(AL84,AL78,AL66,AL45,AL33,AL20)</f>
        <v>80611</v>
      </c>
      <c r="AM86" s="113">
        <f>SUM(AM84,AM78,AM66,AM45,AM33,AM20)</f>
        <v>2431</v>
      </c>
      <c r="AN86" s="220">
        <f>AL86/AM86</f>
        <v>33.15960510078157</v>
      </c>
      <c r="AO86" s="216">
        <f>SUM(AO84,AO78,AO66,AO45,AO33,AO20)</f>
        <v>68672</v>
      </c>
      <c r="AP86" s="113">
        <f>SUM(AP84,AP78,AP66,AP45,AP33,AP20)</f>
        <v>2155</v>
      </c>
      <c r="AQ86" s="114">
        <f>AVERAGE(AO86/AP86)</f>
        <v>31.866357308584686</v>
      </c>
      <c r="AR86" s="113">
        <f>SUM(AR84,AR78,AR66,AR45,AR33,AR20)</f>
        <v>15177</v>
      </c>
      <c r="AS86" s="113">
        <f>SUM(AS84,AS78,AS66,AS45,AS33,AS20)</f>
        <v>236</v>
      </c>
      <c r="AT86" s="114">
        <f>AVERAGE(AR86/AS86)</f>
        <v>64.30932203389831</v>
      </c>
      <c r="AU86" s="113">
        <f>SUM(AU84,AU78,AU66,AU45,AU33,AU20)</f>
        <v>83849</v>
      </c>
      <c r="AV86" s="113">
        <f>SUM(AV84,AV78,AV66,AV45,AV33,AV20)</f>
        <v>2391</v>
      </c>
      <c r="AW86" s="220">
        <f>AU86/AV86</f>
        <v>35.068590547887915</v>
      </c>
      <c r="AX86" s="222"/>
      <c r="AY86" s="113">
        <f>SUM(AY84,AY78,AY66,AY45,AY33,AY20)</f>
        <v>58349</v>
      </c>
      <c r="AZ86" s="113">
        <f>SUM(AZ84,AZ78,AZ66,AZ45,AZ33,AZ20)</f>
        <v>2813</v>
      </c>
      <c r="BA86" s="114">
        <f>AVERAGE(AY86/AZ86)</f>
        <v>20.742623533594028</v>
      </c>
      <c r="BB86" s="113">
        <f>SUM(BB84,BB78,BB66,BB45,BB33,BB20)</f>
        <v>31979</v>
      </c>
      <c r="BC86" s="113">
        <f>SUM(BC84,BC78,BC66,BC45,BC33,BC20)</f>
        <v>2300</v>
      </c>
      <c r="BD86" s="193">
        <f>AVERAGE(BB86/BC86)</f>
        <v>13.90391304347826</v>
      </c>
    </row>
    <row r="87" spans="1:56" s="3" customFormat="1" ht="14.25" customHeight="1">
      <c r="A87" s="182" t="s">
        <v>67</v>
      </c>
      <c r="B87" s="138"/>
      <c r="C87" s="81"/>
      <c r="D87" s="77"/>
      <c r="E87" s="115">
        <f>SUM(E46,E21)</f>
        <v>14261</v>
      </c>
      <c r="F87" s="115">
        <f>SUM(F46,F21)</f>
        <v>318</v>
      </c>
      <c r="G87" s="114">
        <f>E87/F87</f>
        <v>44.84591194968554</v>
      </c>
      <c r="H87" s="115">
        <f>SUM(H46,H21)</f>
        <v>595</v>
      </c>
      <c r="I87" s="115">
        <f>SUM(I46,I21)</f>
        <v>35</v>
      </c>
      <c r="J87" s="114">
        <f>H87/I87</f>
        <v>17</v>
      </c>
      <c r="K87" s="115">
        <f>SUM(K46,K21)</f>
        <v>989</v>
      </c>
      <c r="L87" s="115">
        <f>SUM(L46,L21)</f>
        <v>29</v>
      </c>
      <c r="M87" s="114">
        <f>K87/L87</f>
        <v>34.10344827586207</v>
      </c>
      <c r="N87" s="115">
        <f>SUM(N46,N21)</f>
        <v>811</v>
      </c>
      <c r="O87" s="115">
        <f>SUM(O46,O21)</f>
        <v>23</v>
      </c>
      <c r="P87" s="114">
        <f>N87/O87</f>
        <v>35.26086956521739</v>
      </c>
      <c r="Q87" s="115">
        <f>SUM(Q46,Q21)</f>
        <v>1611</v>
      </c>
      <c r="R87" s="115">
        <f>SUM(R46,R21)</f>
        <v>23</v>
      </c>
      <c r="S87" s="114">
        <f>Q87/R87</f>
        <v>70.04347826086956</v>
      </c>
      <c r="T87" s="113">
        <f>SUM(T46,T21)</f>
        <v>18267</v>
      </c>
      <c r="U87" s="115">
        <f>SUM(U46,U21)</f>
        <v>428</v>
      </c>
      <c r="V87" s="220">
        <f>T87/U87</f>
        <v>42.679906542056074</v>
      </c>
      <c r="W87" s="239">
        <f>SUM(W46,W21)</f>
        <v>14166</v>
      </c>
      <c r="X87" s="115">
        <f>SUM(X46,X21)</f>
        <v>402</v>
      </c>
      <c r="Y87" s="114">
        <f>W87/X87</f>
        <v>35.23880597014925</v>
      </c>
      <c r="Z87" s="115">
        <f>SUM(Z46,Z21)</f>
        <v>1072</v>
      </c>
      <c r="AA87" s="115">
        <f>SUM(AA46,AA21)</f>
        <v>18</v>
      </c>
      <c r="AB87" s="114">
        <f>Z87/AA87</f>
        <v>59.55555555555556</v>
      </c>
      <c r="AC87" s="115">
        <f>SUM(AC46,AC21)</f>
        <v>585</v>
      </c>
      <c r="AD87" s="115">
        <f>SUM(AD46,AD21)</f>
        <v>26</v>
      </c>
      <c r="AE87" s="114">
        <f>AC87/AD87</f>
        <v>22.5</v>
      </c>
      <c r="AF87" s="115">
        <f>SUM(AF46,AF21)</f>
        <v>1572</v>
      </c>
      <c r="AG87" s="115">
        <f>SUM(AG46,AG21)</f>
        <v>13</v>
      </c>
      <c r="AH87" s="114">
        <f>AF87/AG87</f>
        <v>120.92307692307692</v>
      </c>
      <c r="AI87" s="115">
        <f>SUM(AI46,AI21)</f>
        <v>679</v>
      </c>
      <c r="AJ87" s="115">
        <f>SUM(AJ46,AJ21)</f>
        <v>19</v>
      </c>
      <c r="AK87" s="114">
        <f>AI87/AJ87</f>
        <v>35.73684210526316</v>
      </c>
      <c r="AL87" s="113">
        <f>SUM(AL46,AL21)</f>
        <v>18074</v>
      </c>
      <c r="AM87" s="115">
        <f>SUM(AM46,AM21)</f>
        <v>478</v>
      </c>
      <c r="AN87" s="220">
        <f>AL87/AM87</f>
        <v>37.81171548117155</v>
      </c>
      <c r="AO87" s="216">
        <f>SUM(AO46,AO21)</f>
        <v>16625</v>
      </c>
      <c r="AP87" s="115">
        <f>SUM(AP46,AP21)</f>
        <v>388</v>
      </c>
      <c r="AQ87" s="114">
        <f>AVERAGE(AO87/AP87)</f>
        <v>42.847938144329895</v>
      </c>
      <c r="AR87" s="113">
        <f>SUM(AR46,AR21)</f>
        <v>3731</v>
      </c>
      <c r="AS87" s="115">
        <f>SUM(AS46,AS21)</f>
        <v>40</v>
      </c>
      <c r="AT87" s="114">
        <f>AVERAGE(AR87/AS87)</f>
        <v>93.275</v>
      </c>
      <c r="AU87" s="113">
        <f>SUM(AU46,AU21)</f>
        <v>20586</v>
      </c>
      <c r="AV87" s="115">
        <f>SUM(AV46,AV21)</f>
        <v>478</v>
      </c>
      <c r="AW87" s="220">
        <f>AU87/AV87</f>
        <v>43.06694560669456</v>
      </c>
      <c r="AX87" s="222"/>
      <c r="AY87" s="113">
        <f>SUM(AY46,AY21)</f>
        <v>16624</v>
      </c>
      <c r="AZ87" s="115">
        <f>SUM(AZ46,AZ21)</f>
        <v>388</v>
      </c>
      <c r="BA87" s="114">
        <f>AVERAGE(AY87/AZ87)</f>
        <v>42.845360824742265</v>
      </c>
      <c r="BB87" s="113">
        <f>SUM(BB46,BB21)</f>
        <v>17571</v>
      </c>
      <c r="BC87" s="115">
        <f>SUM(BC46,BC21)</f>
        <v>388</v>
      </c>
      <c r="BD87" s="193">
        <f>AVERAGE(BB87/BC87)</f>
        <v>45.2860824742268</v>
      </c>
    </row>
    <row r="88" spans="1:56" s="8" customFormat="1" ht="17.25" customHeight="1">
      <c r="A88" s="194" t="s">
        <v>12</v>
      </c>
      <c r="B88" s="195"/>
      <c r="C88" s="196"/>
      <c r="D88" s="196"/>
      <c r="E88" s="197">
        <f>E22+E33+E47+E66+E78+E84</f>
        <v>67975</v>
      </c>
      <c r="F88" s="197">
        <f>F22+F33+F47+F66+F78+F84</f>
        <v>2195</v>
      </c>
      <c r="G88" s="198">
        <f>E88/F88</f>
        <v>30.968109339407746</v>
      </c>
      <c r="H88" s="197">
        <f>H22+H33+H47+H66+H78+H84</f>
        <v>10625</v>
      </c>
      <c r="I88" s="197">
        <f>I22+I33+I47+I66+I78+I84</f>
        <v>235</v>
      </c>
      <c r="J88" s="198">
        <f>H88/I88</f>
        <v>45.212765957446805</v>
      </c>
      <c r="K88" s="197">
        <f>K22+K33+K47+K66+K78+K84</f>
        <v>11324</v>
      </c>
      <c r="L88" s="197">
        <f>L22+L33+L47+L66+L78+L84</f>
        <v>169</v>
      </c>
      <c r="M88" s="198">
        <f>K88/L88</f>
        <v>67.00591715976331</v>
      </c>
      <c r="N88" s="197">
        <f>N22+N33+N47+N66+N78+N84</f>
        <v>9907</v>
      </c>
      <c r="O88" s="197">
        <f>O22+O33+O47+O66+O78+O84</f>
        <v>190</v>
      </c>
      <c r="P88" s="198">
        <f>N88/O88</f>
        <v>52.142105263157895</v>
      </c>
      <c r="Q88" s="197">
        <f>Q22+Q33+Q47+Q66+Q78+Q84</f>
        <v>6664</v>
      </c>
      <c r="R88" s="197">
        <f>R22+R33+R47+R66+R78+R84</f>
        <v>160</v>
      </c>
      <c r="S88" s="198">
        <f>Q88/R88</f>
        <v>41.65</v>
      </c>
      <c r="T88" s="197">
        <f>SUM(T22,T33,T47,T66,T78,T84)</f>
        <v>106495</v>
      </c>
      <c r="U88" s="197">
        <f>SUM(U22,U33,U47,U66,U78,U84)</f>
        <v>2949</v>
      </c>
      <c r="V88" s="221">
        <f>T88/U88</f>
        <v>36.112241437775516</v>
      </c>
      <c r="W88" s="217">
        <f>W22+W33+W47+W66+W78+W84</f>
        <v>68613</v>
      </c>
      <c r="X88" s="197">
        <f>X22+X33+X47+X66+X78+X84</f>
        <v>2460</v>
      </c>
      <c r="Y88" s="198">
        <f>W88/X88</f>
        <v>27.891463414634146</v>
      </c>
      <c r="Z88" s="197">
        <f>Z22+Z33+Z47+Z66+Z78+Z84</f>
        <v>8110</v>
      </c>
      <c r="AA88" s="197">
        <f>AA22+AA33+AA47+AA66+AA78+AA84</f>
        <v>122</v>
      </c>
      <c r="AB88" s="198">
        <f>Z88/AA88</f>
        <v>66.47540983606558</v>
      </c>
      <c r="AC88" s="197">
        <f>AC22+AC33+AC47+AC66+AC78+AC84</f>
        <v>9262</v>
      </c>
      <c r="AD88" s="197">
        <f>AD22+AD33+AD47+AD66+AD78+AD84</f>
        <v>117</v>
      </c>
      <c r="AE88" s="198">
        <f>AC88/AD88</f>
        <v>79.16239316239316</v>
      </c>
      <c r="AF88" s="197">
        <f>AF22+AF33+AF47+AF66+AF78+AF84</f>
        <v>7548</v>
      </c>
      <c r="AG88" s="197">
        <f>AG22+AG33+AG47+AG66+AG78+AG84</f>
        <v>100</v>
      </c>
      <c r="AH88" s="198">
        <f>AF88/AG88</f>
        <v>75.48</v>
      </c>
      <c r="AI88" s="197">
        <f>AI22+AI33+AI47+AI66+AI78+AI84</f>
        <v>5152</v>
      </c>
      <c r="AJ88" s="197">
        <f>AJ22+AJ33+AJ47+AJ66+AJ78+AJ84</f>
        <v>110</v>
      </c>
      <c r="AK88" s="198">
        <f>AI88/AJ88</f>
        <v>46.836363636363636</v>
      </c>
      <c r="AL88" s="197">
        <f>SUM(AL22,AL33,AL47,AL66,AL78,AL84)</f>
        <v>98685</v>
      </c>
      <c r="AM88" s="197">
        <f>SUM(AM22,AM33,AM47,AM66,AM78,AM84)</f>
        <v>2909</v>
      </c>
      <c r="AN88" s="221">
        <f>AL88/AM88</f>
        <v>33.92402887590237</v>
      </c>
      <c r="AO88" s="217">
        <f>AO22+AO33+AO47+AO66+AO78+AO84</f>
        <v>85458</v>
      </c>
      <c r="AP88" s="197">
        <f>AP78+AP84+AP66+AP47+AP33+AP22</f>
        <v>2588</v>
      </c>
      <c r="AQ88" s="198">
        <f>AO88/AP88</f>
        <v>33.02086553323029</v>
      </c>
      <c r="AR88" s="197">
        <f>SUM(AR22,AR33,AR47,AR66,AR78,AR84)</f>
        <v>18977</v>
      </c>
      <c r="AS88" s="197">
        <f>SUM(AS22,AS33,AS47,AS66,AS78,AS84)</f>
        <v>281</v>
      </c>
      <c r="AT88" s="197">
        <f>SUM(AT22,AT33,AT47,AT66,AT78,AT84)</f>
        <v>469.1365124389142</v>
      </c>
      <c r="AU88" s="197">
        <f>SUM(AU22,AU33,AU47,AU66,AU78,AU84)</f>
        <v>104435</v>
      </c>
      <c r="AV88" s="197">
        <f>SUM(AV22,AV33,AV47,AV66,AV78,AV84)</f>
        <v>2869</v>
      </c>
      <c r="AW88" s="221">
        <f>AU88/AV88</f>
        <v>36.40118508191007</v>
      </c>
      <c r="AX88" s="224"/>
      <c r="AY88" s="197">
        <f aca="true" t="shared" si="108" ref="AY88:BD88">SUM(AY22,AY33,AY47,AY66,AY78,AY84)</f>
        <v>75869</v>
      </c>
      <c r="AZ88" s="197">
        <f t="shared" si="108"/>
        <v>3246</v>
      </c>
      <c r="BA88" s="197">
        <f t="shared" si="108"/>
        <v>156.97802499487028</v>
      </c>
      <c r="BB88" s="197">
        <f t="shared" si="108"/>
        <v>50143</v>
      </c>
      <c r="BC88" s="197">
        <f t="shared" si="108"/>
        <v>2733</v>
      </c>
      <c r="BD88" s="199">
        <f t="shared" si="108"/>
        <v>143.53516098903629</v>
      </c>
    </row>
    <row r="89" spans="1:56" ht="14.25" customHeight="1">
      <c r="A89" s="159"/>
      <c r="B89" s="159"/>
      <c r="C89" s="159"/>
      <c r="D89" s="159"/>
      <c r="E89" s="159"/>
      <c r="F89" s="159"/>
      <c r="G89" s="160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2"/>
      <c r="W89" s="163"/>
      <c r="X89" s="159"/>
      <c r="Y89" s="160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0"/>
      <c r="AO89" s="159"/>
      <c r="AP89" s="159"/>
      <c r="AQ89" s="160"/>
      <c r="AR89" s="161"/>
      <c r="AS89" s="161"/>
      <c r="AT89" s="160"/>
      <c r="AU89" s="161"/>
      <c r="AV89" s="161"/>
      <c r="AW89" s="160"/>
      <c r="AX89" s="164"/>
      <c r="AY89" s="159"/>
      <c r="AZ89" s="159"/>
      <c r="BA89" s="160"/>
      <c r="BB89" s="159"/>
      <c r="BC89" s="159"/>
      <c r="BD89" s="160"/>
    </row>
    <row r="90" spans="5:56" ht="14.25" customHeight="1">
      <c r="E90" s="9"/>
      <c r="F90" s="9"/>
      <c r="G90" s="10"/>
      <c r="H90" s="11"/>
      <c r="I90" s="11"/>
      <c r="J90" s="11"/>
      <c r="K90" s="11"/>
      <c r="L90" s="11"/>
      <c r="M90" s="11"/>
      <c r="N90" s="11"/>
      <c r="O90" s="11"/>
      <c r="P90" s="1"/>
      <c r="Q90" s="11"/>
      <c r="R90" s="11"/>
      <c r="S90" s="11"/>
      <c r="T90" s="11"/>
      <c r="U90" s="1"/>
      <c r="V90" s="10"/>
      <c r="W90" s="9"/>
      <c r="X90" s="9"/>
      <c r="Y90" s="10"/>
      <c r="Z90" s="11"/>
      <c r="AA90" s="11"/>
      <c r="AB90" s="11"/>
      <c r="AI90" s="11"/>
      <c r="AJ90" s="11"/>
      <c r="AK90" s="11"/>
      <c r="AL90" s="11"/>
      <c r="AM90" s="11"/>
      <c r="AN90" s="10"/>
      <c r="AO90" s="9"/>
      <c r="AP90" s="9"/>
      <c r="AQ90" s="10"/>
      <c r="AR90" s="11"/>
      <c r="AT90" s="10"/>
      <c r="AU90" s="11"/>
      <c r="AV90" s="11"/>
      <c r="AW90" s="10"/>
      <c r="AY90" s="9"/>
      <c r="AZ90" s="9"/>
      <c r="BA90" s="10"/>
      <c r="BB90" s="9"/>
      <c r="BC90" s="9"/>
      <c r="BD90" s="10"/>
    </row>
    <row r="91" spans="7:23" ht="14.25" customHeight="1">
      <c r="G91" s="1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0"/>
      <c r="W91" s="9"/>
    </row>
  </sheetData>
  <sheetProtection password="F760" sheet="1" objects="1" scenarios="1"/>
  <mergeCells count="105">
    <mergeCell ref="A7:AW7"/>
    <mergeCell ref="A6:AW6"/>
    <mergeCell ref="A5:AW5"/>
    <mergeCell ref="A4:AW4"/>
    <mergeCell ref="A3:AW3"/>
    <mergeCell ref="A49:B49"/>
    <mergeCell ref="A52:B52"/>
    <mergeCell ref="A44:B44"/>
    <mergeCell ref="A43:B43"/>
    <mergeCell ref="T9:V10"/>
    <mergeCell ref="Z9:AK9"/>
    <mergeCell ref="A41:B41"/>
    <mergeCell ref="A29:B29"/>
    <mergeCell ref="A28:B28"/>
    <mergeCell ref="A26:B26"/>
    <mergeCell ref="A50:B50"/>
    <mergeCell ref="A45:B45"/>
    <mergeCell ref="A46:B46"/>
    <mergeCell ref="A47:B47"/>
    <mergeCell ref="A30:B30"/>
    <mergeCell ref="A40:B40"/>
    <mergeCell ref="A27:B27"/>
    <mergeCell ref="A37:B37"/>
    <mergeCell ref="A38:B38"/>
    <mergeCell ref="A48:BD48"/>
    <mergeCell ref="H10:M10"/>
    <mergeCell ref="N10:S10"/>
    <mergeCell ref="A67:BD67"/>
    <mergeCell ref="A62:B62"/>
    <mergeCell ref="A51:B51"/>
    <mergeCell ref="A54:B54"/>
    <mergeCell ref="A53:B53"/>
    <mergeCell ref="A55:B55"/>
    <mergeCell ref="A60:B60"/>
    <mergeCell ref="A59:B59"/>
    <mergeCell ref="A66:B66"/>
    <mergeCell ref="A56:B56"/>
    <mergeCell ref="A57:B57"/>
    <mergeCell ref="A58:B58"/>
    <mergeCell ref="A61:B61"/>
    <mergeCell ref="A88:B88"/>
    <mergeCell ref="A82:B82"/>
    <mergeCell ref="A63:B63"/>
    <mergeCell ref="A75:B75"/>
    <mergeCell ref="A76:B76"/>
    <mergeCell ref="A80:B80"/>
    <mergeCell ref="A68:B68"/>
    <mergeCell ref="A87:B87"/>
    <mergeCell ref="A65:B65"/>
    <mergeCell ref="A69:B69"/>
    <mergeCell ref="A72:B72"/>
    <mergeCell ref="A73:B73"/>
    <mergeCell ref="A78:B78"/>
    <mergeCell ref="A74:B74"/>
    <mergeCell ref="A64:B64"/>
    <mergeCell ref="A86:B86"/>
    <mergeCell ref="A81:B81"/>
    <mergeCell ref="A70:B70"/>
    <mergeCell ref="A71:B71"/>
    <mergeCell ref="A77:B77"/>
    <mergeCell ref="A83:B83"/>
    <mergeCell ref="A84:B84"/>
    <mergeCell ref="A79:BD79"/>
    <mergeCell ref="A42:B42"/>
    <mergeCell ref="A1:AC1"/>
    <mergeCell ref="AM1:AQ1"/>
    <mergeCell ref="W8:AN8"/>
    <mergeCell ref="A24:B24"/>
    <mergeCell ref="A21:B21"/>
    <mergeCell ref="AO9:AQ9"/>
    <mergeCell ref="W9:Y9"/>
    <mergeCell ref="A20:B20"/>
    <mergeCell ref="A11:B11"/>
    <mergeCell ref="A14:B14"/>
    <mergeCell ref="A15:B15"/>
    <mergeCell ref="A23:BD23"/>
    <mergeCell ref="A13:B13"/>
    <mergeCell ref="A22:B22"/>
    <mergeCell ref="Z10:AE10"/>
    <mergeCell ref="AY8:BA8"/>
    <mergeCell ref="H9:S9"/>
    <mergeCell ref="AL9:AN10"/>
    <mergeCell ref="A2:B2"/>
    <mergeCell ref="A33:B33"/>
    <mergeCell ref="A35:B35"/>
    <mergeCell ref="A36:B36"/>
    <mergeCell ref="A39:B39"/>
    <mergeCell ref="A32:B32"/>
    <mergeCell ref="A31:B31"/>
    <mergeCell ref="A34:BD34"/>
    <mergeCell ref="AR9:AT9"/>
    <mergeCell ref="BB8:BD8"/>
    <mergeCell ref="E8:V8"/>
    <mergeCell ref="E9:G9"/>
    <mergeCell ref="AF10:AK10"/>
    <mergeCell ref="A18:B18"/>
    <mergeCell ref="A19:B19"/>
    <mergeCell ref="A16:B16"/>
    <mergeCell ref="A17:B17"/>
    <mergeCell ref="AU9:AW10"/>
    <mergeCell ref="AO8:AW8"/>
    <mergeCell ref="A25:B25"/>
    <mergeCell ref="AO10:AQ10"/>
    <mergeCell ref="A12:D12"/>
    <mergeCell ref="E12:AW12"/>
  </mergeCells>
  <printOptions/>
  <pageMargins left="0.25" right="0.25" top="0.75" bottom="0.75" header="0.3" footer="0.3"/>
  <pageSetup horizontalDpi="600" verticalDpi="600" orientation="landscape" paperSize="8" r:id="rId2"/>
  <ignoredErrors>
    <ignoredError sqref="G7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Yuri.Bittar</dc:creator>
  <cp:keywords/>
  <dc:description/>
  <cp:lastModifiedBy>TI-PROGRAD</cp:lastModifiedBy>
  <cp:lastPrinted>2012-01-13T18:00:41Z</cp:lastPrinted>
  <dcterms:created xsi:type="dcterms:W3CDTF">2009-04-30T14:23:37Z</dcterms:created>
  <dcterms:modified xsi:type="dcterms:W3CDTF">2014-01-28T10:52:28Z</dcterms:modified>
  <cp:category/>
  <cp:version/>
  <cp:contentType/>
  <cp:contentStatus/>
</cp:coreProperties>
</file>